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in_srv_file\Users\335a\For_all\Уточнение бюджета 2020 г\На Правительство\"/>
    </mc:Choice>
  </mc:AlternateContent>
  <bookViews>
    <workbookView xWindow="-15" yWindow="15" windowWidth="23055" windowHeight="4890"/>
  </bookViews>
  <sheets>
    <sheet name="Приложение 11" sheetId="2" r:id="rId1"/>
  </sheets>
  <definedNames>
    <definedName name="_xlnm._FilterDatabase" localSheetId="0" hidden="1">'Приложение 11'!$A$8:$IH$87</definedName>
    <definedName name="_xlnm.Print_Titles" localSheetId="0">'Приложение 11'!$8:$8</definedName>
    <definedName name="_xlnm.Print_Area" localSheetId="0">'Приложение 11'!$A$1:$V$91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2" i="2" l="1"/>
  <c r="F36" i="2" l="1"/>
  <c r="E36" i="2"/>
  <c r="S93" i="2" l="1"/>
  <c r="P93" i="2"/>
  <c r="M93" i="2"/>
  <c r="J93" i="2"/>
  <c r="G93" i="2"/>
  <c r="U94" i="2" l="1"/>
  <c r="R94" i="2"/>
  <c r="O94" i="2"/>
  <c r="L94" i="2"/>
  <c r="I94" i="2"/>
  <c r="F94" i="2"/>
  <c r="U93" i="2"/>
  <c r="R93" i="2"/>
  <c r="N93" i="2"/>
  <c r="O93" i="2" s="1"/>
  <c r="K93" i="2"/>
  <c r="L93" i="2" s="1"/>
  <c r="H93" i="2"/>
  <c r="I93" i="2" s="1"/>
  <c r="E93" i="2"/>
  <c r="F93" i="2" s="1"/>
  <c r="T92" i="2"/>
  <c r="S92" i="2"/>
  <c r="Q92" i="2"/>
  <c r="P92" i="2"/>
  <c r="M92" i="2"/>
  <c r="J92" i="2"/>
  <c r="G92" i="2"/>
  <c r="D92" i="2"/>
  <c r="U92" i="2" l="1"/>
  <c r="K92" i="2"/>
  <c r="L92" i="2" s="1"/>
  <c r="E92" i="2"/>
  <c r="F92" i="2" s="1"/>
  <c r="H92" i="2"/>
  <c r="I92" i="2" s="1"/>
  <c r="N92" i="2"/>
  <c r="O92" i="2" s="1"/>
  <c r="R92" i="2"/>
  <c r="N87" i="2"/>
  <c r="N86" i="2" s="1"/>
  <c r="K87" i="2"/>
  <c r="K86" i="2" s="1"/>
  <c r="H87" i="2"/>
  <c r="H86" i="2" s="1"/>
  <c r="E87" i="2"/>
  <c r="E86" i="2" s="1"/>
  <c r="T86" i="2"/>
  <c r="Q86" i="2"/>
  <c r="S86" i="2"/>
  <c r="P86" i="2"/>
  <c r="M86" i="2" l="1"/>
  <c r="O86" i="2" s="1"/>
  <c r="J86" i="2"/>
  <c r="L86" i="2" s="1"/>
  <c r="G86" i="2"/>
  <c r="I86" i="2" s="1"/>
  <c r="D86" i="2"/>
  <c r="F86" i="2" s="1"/>
  <c r="U91" i="2"/>
  <c r="U90" i="2"/>
  <c r="U89" i="2"/>
  <c r="U88" i="2"/>
  <c r="U87" i="2"/>
  <c r="U86" i="2"/>
  <c r="R91" i="2"/>
  <c r="R90" i="2"/>
  <c r="R89" i="2"/>
  <c r="R88" i="2"/>
  <c r="R87" i="2"/>
  <c r="R86" i="2"/>
  <c r="O91" i="2"/>
  <c r="O90" i="2"/>
  <c r="O89" i="2"/>
  <c r="O88" i="2"/>
  <c r="O87" i="2"/>
  <c r="L91" i="2"/>
  <c r="L90" i="2"/>
  <c r="L89" i="2"/>
  <c r="L88" i="2"/>
  <c r="L87" i="2"/>
  <c r="I91" i="2"/>
  <c r="I90" i="2"/>
  <c r="I89" i="2"/>
  <c r="I88" i="2"/>
  <c r="I87" i="2"/>
  <c r="F91" i="2"/>
  <c r="F90" i="2"/>
  <c r="F89" i="2"/>
  <c r="F88" i="2"/>
  <c r="F87" i="2"/>
  <c r="E84" i="2" l="1"/>
  <c r="E83" i="2" s="1"/>
  <c r="F84" i="2"/>
  <c r="F83" i="2" s="1"/>
  <c r="G84" i="2"/>
  <c r="G83" i="2" s="1"/>
  <c r="H84" i="2"/>
  <c r="H83" i="2" s="1"/>
  <c r="I84" i="2"/>
  <c r="I83" i="2" s="1"/>
  <c r="J84" i="2"/>
  <c r="J83" i="2" s="1"/>
  <c r="K84" i="2"/>
  <c r="K83" i="2" s="1"/>
  <c r="L84" i="2"/>
  <c r="L83" i="2" s="1"/>
  <c r="M84" i="2"/>
  <c r="M83" i="2" s="1"/>
  <c r="N84" i="2"/>
  <c r="N83" i="2" s="1"/>
  <c r="O84" i="2"/>
  <c r="O83" i="2" s="1"/>
  <c r="P84" i="2"/>
  <c r="P83" i="2" s="1"/>
  <c r="Q84" i="2"/>
  <c r="Q83" i="2" s="1"/>
  <c r="R84" i="2"/>
  <c r="R83" i="2" s="1"/>
  <c r="S84" i="2"/>
  <c r="S83" i="2" s="1"/>
  <c r="T84" i="2"/>
  <c r="T83" i="2" s="1"/>
  <c r="U84" i="2"/>
  <c r="U83" i="2" s="1"/>
  <c r="F65" i="2"/>
  <c r="F64" i="2" s="1"/>
  <c r="G65" i="2"/>
  <c r="G64" i="2" s="1"/>
  <c r="I65" i="2"/>
  <c r="I64" i="2" s="1"/>
  <c r="J65" i="2"/>
  <c r="J64" i="2" s="1"/>
  <c r="L65" i="2"/>
  <c r="L64" i="2" s="1"/>
  <c r="M65" i="2"/>
  <c r="M64" i="2" s="1"/>
  <c r="O65" i="2"/>
  <c r="O64" i="2" s="1"/>
  <c r="P65" i="2"/>
  <c r="P64" i="2" s="1"/>
  <c r="R65" i="2"/>
  <c r="R64" i="2" s="1"/>
  <c r="S65" i="2"/>
  <c r="S64" i="2" s="1"/>
  <c r="U65" i="2"/>
  <c r="U64" i="2" s="1"/>
  <c r="F62" i="2"/>
  <c r="G62" i="2"/>
  <c r="I62" i="2"/>
  <c r="J62" i="2"/>
  <c r="L62" i="2"/>
  <c r="M62" i="2"/>
  <c r="N62" i="2"/>
  <c r="O62" i="2"/>
  <c r="P62" i="2"/>
  <c r="R62" i="2"/>
  <c r="S62" i="2"/>
  <c r="T62" i="2"/>
  <c r="U62" i="2"/>
  <c r="F56" i="2"/>
  <c r="G56" i="2"/>
  <c r="H56" i="2"/>
  <c r="I56" i="2"/>
  <c r="J56" i="2"/>
  <c r="L56" i="2"/>
  <c r="M56" i="2"/>
  <c r="N56" i="2"/>
  <c r="O56" i="2"/>
  <c r="P56" i="2"/>
  <c r="R56" i="2"/>
  <c r="S56" i="2"/>
  <c r="T56" i="2"/>
  <c r="U56" i="2"/>
  <c r="U55" i="2" s="1"/>
  <c r="F52" i="2"/>
  <c r="F51" i="2" s="1"/>
  <c r="G52" i="2"/>
  <c r="G51" i="2" s="1"/>
  <c r="H52" i="2"/>
  <c r="H51" i="2" s="1"/>
  <c r="I52" i="2"/>
  <c r="I51" i="2" s="1"/>
  <c r="J52" i="2"/>
  <c r="J51" i="2" s="1"/>
  <c r="L52" i="2"/>
  <c r="L51" i="2" s="1"/>
  <c r="M52" i="2"/>
  <c r="M51" i="2" s="1"/>
  <c r="N52" i="2"/>
  <c r="N51" i="2" s="1"/>
  <c r="O52" i="2"/>
  <c r="O51" i="2" s="1"/>
  <c r="P52" i="2"/>
  <c r="P51" i="2" s="1"/>
  <c r="R52" i="2"/>
  <c r="R51" i="2" s="1"/>
  <c r="S52" i="2"/>
  <c r="S51" i="2" s="1"/>
  <c r="T52" i="2"/>
  <c r="T51" i="2" s="1"/>
  <c r="U52" i="2"/>
  <c r="U51" i="2" s="1"/>
  <c r="F49" i="2"/>
  <c r="F48" i="2" s="1"/>
  <c r="G49" i="2"/>
  <c r="G48" i="2" s="1"/>
  <c r="H49" i="2"/>
  <c r="H48" i="2" s="1"/>
  <c r="I49" i="2"/>
  <c r="I48" i="2" s="1"/>
  <c r="J49" i="2"/>
  <c r="J48" i="2" s="1"/>
  <c r="L49" i="2"/>
  <c r="L48" i="2" s="1"/>
  <c r="M49" i="2"/>
  <c r="M48" i="2" s="1"/>
  <c r="N49" i="2"/>
  <c r="N48" i="2" s="1"/>
  <c r="O49" i="2"/>
  <c r="O48" i="2" s="1"/>
  <c r="P49" i="2"/>
  <c r="P48" i="2" s="1"/>
  <c r="R49" i="2"/>
  <c r="R48" i="2" s="1"/>
  <c r="S49" i="2"/>
  <c r="S48" i="2" s="1"/>
  <c r="T49" i="2"/>
  <c r="T48" i="2" s="1"/>
  <c r="U49" i="2"/>
  <c r="U48" i="2" s="1"/>
  <c r="F11" i="2"/>
  <c r="F10" i="2" s="1"/>
  <c r="G11" i="2"/>
  <c r="G10" i="2" s="1"/>
  <c r="I11" i="2"/>
  <c r="I10" i="2" s="1"/>
  <c r="J11" i="2"/>
  <c r="J10" i="2" s="1"/>
  <c r="L11" i="2"/>
  <c r="L10" i="2" s="1"/>
  <c r="M11" i="2"/>
  <c r="M10" i="2" s="1"/>
  <c r="O11" i="2"/>
  <c r="O10" i="2" s="1"/>
  <c r="P11" i="2"/>
  <c r="P10" i="2" s="1"/>
  <c r="R11" i="2"/>
  <c r="R10" i="2" s="1"/>
  <c r="S11" i="2"/>
  <c r="S10" i="2" s="1"/>
  <c r="T11" i="2"/>
  <c r="T10" i="2" s="1"/>
  <c r="U11" i="2"/>
  <c r="U10" i="2" s="1"/>
  <c r="T82" i="2"/>
  <c r="T81" i="2"/>
  <c r="H70" i="2"/>
  <c r="H65" i="2" s="1"/>
  <c r="H64" i="2" s="1"/>
  <c r="N70" i="2"/>
  <c r="N65" i="2" s="1"/>
  <c r="N64" i="2" s="1"/>
  <c r="T66" i="2"/>
  <c r="H63" i="2"/>
  <c r="H62" i="2" s="1"/>
  <c r="H43" i="2"/>
  <c r="N38" i="2"/>
  <c r="N11" i="2" s="1"/>
  <c r="N10" i="2" s="1"/>
  <c r="H27" i="2"/>
  <c r="H26" i="2"/>
  <c r="H23" i="2"/>
  <c r="H15" i="2"/>
  <c r="F55" i="2" l="1"/>
  <c r="F9" i="2" s="1"/>
  <c r="J55" i="2"/>
  <c r="J9" i="2" s="1"/>
  <c r="U9" i="2"/>
  <c r="S55" i="2"/>
  <c r="S9" i="2" s="1"/>
  <c r="N55" i="2"/>
  <c r="N9" i="2" s="1"/>
  <c r="I55" i="2"/>
  <c r="I9" i="2" s="1"/>
  <c r="O55" i="2"/>
  <c r="O9" i="2" s="1"/>
  <c r="R55" i="2"/>
  <c r="R9" i="2" s="1"/>
  <c r="M55" i="2"/>
  <c r="M9" i="2" s="1"/>
  <c r="H55" i="2"/>
  <c r="H11" i="2"/>
  <c r="H10" i="2" s="1"/>
  <c r="G55" i="2"/>
  <c r="G9" i="2" s="1"/>
  <c r="P55" i="2"/>
  <c r="P9" i="2" s="1"/>
  <c r="L55" i="2"/>
  <c r="L9" i="2" s="1"/>
  <c r="T65" i="2"/>
  <c r="T64" i="2" s="1"/>
  <c r="T55" i="2"/>
  <c r="Q67" i="2"/>
  <c r="Q68" i="2"/>
  <c r="Q69" i="2"/>
  <c r="Q70" i="2"/>
  <c r="Q71" i="2"/>
  <c r="Q72" i="2"/>
  <c r="Q73" i="2"/>
  <c r="Q74" i="2"/>
  <c r="Q75" i="2"/>
  <c r="Q76" i="2"/>
  <c r="Q77" i="2"/>
  <c r="Q78" i="2"/>
  <c r="Q79" i="2"/>
  <c r="Q80" i="2"/>
  <c r="Q81" i="2"/>
  <c r="Q82" i="2"/>
  <c r="Q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66" i="2"/>
  <c r="E68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66" i="2"/>
  <c r="Q63" i="2"/>
  <c r="Q62" i="2" s="1"/>
  <c r="Q61" i="2"/>
  <c r="Q60" i="2"/>
  <c r="Q59" i="2"/>
  <c r="Q58" i="2"/>
  <c r="Q57" i="2"/>
  <c r="K63" i="2"/>
  <c r="K62" i="2" s="1"/>
  <c r="K61" i="2"/>
  <c r="K60" i="2"/>
  <c r="K59" i="2"/>
  <c r="K58" i="2"/>
  <c r="K57" i="2"/>
  <c r="E63" i="2"/>
  <c r="E62" i="2" s="1"/>
  <c r="E61" i="2"/>
  <c r="E60" i="2"/>
  <c r="E59" i="2"/>
  <c r="E58" i="2"/>
  <c r="E57" i="2"/>
  <c r="Q54" i="2"/>
  <c r="Q53" i="2"/>
  <c r="Q50" i="2"/>
  <c r="Q49" i="2" s="1"/>
  <c r="Q48" i="2" s="1"/>
  <c r="K54" i="2"/>
  <c r="K53" i="2"/>
  <c r="K52" i="2" s="1"/>
  <c r="K51" i="2" s="1"/>
  <c r="K50" i="2"/>
  <c r="K49" i="2" s="1"/>
  <c r="K48" i="2" s="1"/>
  <c r="E54" i="2"/>
  <c r="E53" i="2"/>
  <c r="E50" i="2"/>
  <c r="E49" i="2" s="1"/>
  <c r="E48" i="2" s="1"/>
  <c r="Q38" i="2"/>
  <c r="Q39" i="2"/>
  <c r="Q40" i="2"/>
  <c r="Q41" i="2"/>
  <c r="Q42" i="2"/>
  <c r="Q43" i="2"/>
  <c r="Q44" i="2"/>
  <c r="Q45" i="2"/>
  <c r="Q46" i="2"/>
  <c r="Q47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3" i="2"/>
  <c r="E34" i="2"/>
  <c r="E35" i="2"/>
  <c r="E37" i="2"/>
  <c r="E38" i="2"/>
  <c r="E39" i="2"/>
  <c r="E40" i="2"/>
  <c r="E41" i="2"/>
  <c r="E42" i="2"/>
  <c r="E43" i="2"/>
  <c r="E44" i="2"/>
  <c r="E45" i="2"/>
  <c r="E46" i="2"/>
  <c r="E47" i="2"/>
  <c r="E12" i="2"/>
  <c r="D65" i="2"/>
  <c r="D64" i="2" s="1"/>
  <c r="D84" i="2"/>
  <c r="D83" i="2" s="1"/>
  <c r="D56" i="2"/>
  <c r="D62" i="2"/>
  <c r="D52" i="2"/>
  <c r="D51" i="2" s="1"/>
  <c r="D49" i="2"/>
  <c r="D48" i="2" s="1"/>
  <c r="D11" i="2"/>
  <c r="D10" i="2" s="1"/>
  <c r="T9" i="2" l="1"/>
  <c r="H9" i="2"/>
  <c r="E65" i="2"/>
  <c r="E64" i="2" s="1"/>
  <c r="Q56" i="2"/>
  <c r="Q55" i="2" s="1"/>
  <c r="E11" i="2"/>
  <c r="E10" i="2" s="1"/>
  <c r="Q11" i="2"/>
  <c r="Q10" i="2" s="1"/>
  <c r="K65" i="2"/>
  <c r="K64" i="2" s="1"/>
  <c r="Q65" i="2"/>
  <c r="Q64" i="2" s="1"/>
  <c r="Q52" i="2"/>
  <c r="Q51" i="2" s="1"/>
  <c r="K56" i="2"/>
  <c r="K55" i="2" s="1"/>
  <c r="K11" i="2"/>
  <c r="K10" i="2" s="1"/>
  <c r="E52" i="2"/>
  <c r="E51" i="2" s="1"/>
  <c r="E56" i="2"/>
  <c r="E55" i="2" s="1"/>
  <c r="D55" i="2"/>
  <c r="D9" i="2" s="1"/>
  <c r="K9" i="2" l="1"/>
  <c r="Q9" i="2"/>
  <c r="E9" i="2"/>
</calcChain>
</file>

<file path=xl/sharedStrings.xml><?xml version="1.0" encoding="utf-8"?>
<sst xmlns="http://schemas.openxmlformats.org/spreadsheetml/2006/main" count="187" uniqueCount="129">
  <si>
    <t>Подпрограмма "Дорожное хозяйство"</t>
  </si>
  <si>
    <t>Подпрограмма "Создание условий для обеспечения качественными коммунальными услугами"</t>
  </si>
  <si>
    <t>Подпрограмма "Содействие развитию жилищного строительства"</t>
  </si>
  <si>
    <t>Подпрограмма "Ресурсное обеспечение в сфере образования, науки и молодежной политики"</t>
  </si>
  <si>
    <t>Белоярский район</t>
  </si>
  <si>
    <t xml:space="preserve">Изменение объема бюджетных ассигнований, выделенных из бюджета автономного округа на капитальные вложения объектов муниципальной собственности </t>
  </si>
  <si>
    <t>тыс. рублей</t>
  </si>
  <si>
    <t>Наименование (государственный (муниципальный) заказчик, государственная программа, подпрограмма,  объект)</t>
  </si>
  <si>
    <t>изменения
(+ / -)</t>
  </si>
  <si>
    <t>Примечание</t>
  </si>
  <si>
    <t>Уточненный план</t>
  </si>
  <si>
    <t>г. Нижневартовск</t>
  </si>
  <si>
    <t>г. Сургут</t>
  </si>
  <si>
    <t>г. Ханты-Мансийск</t>
  </si>
  <si>
    <t>Кондинский район</t>
  </si>
  <si>
    <t>2020 год</t>
  </si>
  <si>
    <t>2021 год</t>
  </si>
  <si>
    <t>Строительство объектов муниципальной собственности</t>
  </si>
  <si>
    <t>Государственная программа автономного округа «Развитие образования»</t>
  </si>
  <si>
    <t>г. Когалым</t>
  </si>
  <si>
    <t>Березовский район</t>
  </si>
  <si>
    <t>Средняя школа, пгт. Березово</t>
  </si>
  <si>
    <t>Октябрьский район</t>
  </si>
  <si>
    <t>Комплекс «Школа-детский сад» в пгт. Талинка Октябрьского района</t>
  </si>
  <si>
    <t>Государственная программа "Развитие физической культуры и спорта"</t>
  </si>
  <si>
    <t>Подпрограмма "Развитие физической культуры и массового спорта"</t>
  </si>
  <si>
    <t>Государственная программа "Жилищно-коммунальный комплекс и городская среда"</t>
  </si>
  <si>
    <t>г. Пыть-Ях</t>
  </si>
  <si>
    <t>Утвержденный план</t>
  </si>
  <si>
    <t>Государственная программа "Культурное пространство"</t>
  </si>
  <si>
    <t>Государственная программа "Современная транспортная система"</t>
  </si>
  <si>
    <t>г. Нефтеюганск</t>
  </si>
  <si>
    <t>Сургутский район</t>
  </si>
  <si>
    <t>Улица Маяковского на участке от ул. 30 лет Победы до ул. Университетской в г. Сургуте</t>
  </si>
  <si>
    <t>Государственная программа "Развитие жилищной сферы"</t>
  </si>
  <si>
    <t>Детский сад на 240 мест в пгт. Октябрьское, Октябрьского района</t>
  </si>
  <si>
    <t>Образовательно-молодежный центр с блоком питания</t>
  </si>
  <si>
    <t>г. Лангепас</t>
  </si>
  <si>
    <t>Средняя общеобразовательная школа «Гимназия № 1» в г. Ханты-Мансийске. Блок 2</t>
  </si>
  <si>
    <t>Средняя общеобразовательная школа в микрорайоне 32 г. Сургута</t>
  </si>
  <si>
    <t>Средняя общеобразовательная школа в микрорайоне 33 г. Сургута</t>
  </si>
  <si>
    <t>Средняя общеобразовательная школа в п. Приполярный Березовского района</t>
  </si>
  <si>
    <t>Школа-детский сад в д. Ушья</t>
  </si>
  <si>
    <t>г. Нягань</t>
  </si>
  <si>
    <t>Строительство канализационных очистных сооружений в с. Казым Белоярского района</t>
  </si>
  <si>
    <t>Государственная программа "Экологическая безопасность"</t>
  </si>
  <si>
    <t>Подпрограмма "Развитие водохозяйственного комплекса в Ханты-Мансийском автономном округе – Югре"</t>
  </si>
  <si>
    <t>Автомобильные дороги микрорайона «Гидронамыв» в г.п. Белый Яр</t>
  </si>
  <si>
    <t>2022 год</t>
  </si>
  <si>
    <t>«Детский сад на 320 мест в 8 микрорайоне города Когалыма» (корректировка, привязка проекта: «Детский сад на 320 мест по адресу: г. Когалым, ул. Градостроителей»)</t>
  </si>
  <si>
    <t>Реконструкция здания муниципального общеобразовательного учреждения «Средняя общеобразовательная школа № 4» и муниципального общеобразовательного учреждения «Гимназия № 6», г. Лангепас, ул. Мира, д. 28 (II этап)</t>
  </si>
  <si>
    <t>Детский сад на 300 мест в 16 микрорайоне г. Нефтеюганска</t>
  </si>
  <si>
    <t>Строительство пристроя к МБОУ «Средняя общеобразовательная школа № 5 «Многопрофильная», микрорайон 2</t>
  </si>
  <si>
    <t>Детский сад на 320 мест в 5 микрорайоне г. Нефтеюганска</t>
  </si>
  <si>
    <t>«Средняя общеобразовательная школа» на 825 мест в квартале № 18 Восточного планировочного района г. Нижневартовска</t>
  </si>
  <si>
    <t>Средняя общеобразовательная школа на 900 учащихся в квартале № 18 г. Нижневартовска</t>
  </si>
  <si>
    <t>Детский сад на 320 мест в квартале 21 (стр.№ 6) г. Нижневартовска</t>
  </si>
  <si>
    <t>Реконструкция зданий детского сада и хоз. постройки, г. Нижневартовск, Жилая зона, квартал «7а» ул. Дзержинского, д.6 и ул. Дзержинского, д.6, строение 1</t>
  </si>
  <si>
    <t>Загородный специализированный (профильный) военно-спортивный лагерь «Барсова гора» на базе центра военно-прикладных видов спорта муниципального бюджетного учреждения «Центр специальной подготовки «Сибирский легион» город Сургут</t>
  </si>
  <si>
    <t>Загородный специализированный (профильный) спортивно-оздоровительный лагерь «Олимпия» на базе муниципального бюджетного учреждения «Олимпия», город Сургут</t>
  </si>
  <si>
    <t>II-я очередь МБОУ СОШ № 8 в городе Ханты-Мансийске</t>
  </si>
  <si>
    <t>Детский сад, район СУ-967 в г. Ханты-Мансийске</t>
  </si>
  <si>
    <t>Детский сад в 3А микрорайоне города Белоярский</t>
  </si>
  <si>
    <t>Реконструкция здания поселковой больницы под детский сад на 40 мест в с. Няксимволь Березовского района</t>
  </si>
  <si>
    <t>Средняя общеобразовательная школа в п. Сосьва (пристрой к зданию интерната) Березовского района</t>
  </si>
  <si>
    <t>Детский сад, пгт. Игрим</t>
  </si>
  <si>
    <t>Образовательно-культурный комплекс в д. Хулимсунт, Березовского района</t>
  </si>
  <si>
    <t>Реконструкция школы с пристроем для размещения групп детского сада, с. Чантырья</t>
  </si>
  <si>
    <t>Реконструкция школы с пристроем для размещения групп детского сада, п. Половинка</t>
  </si>
  <si>
    <t>Нефтеюганский район</t>
  </si>
  <si>
    <t>Реконструкция существующего здания общеобразовательного учреждения, строительство дополнительного корпуса по адресу: 628327, Российская Федерация, Ханты-Мансийский автономный округ - Югра, Нефтеюганский район, п. Салым, ул. Привокзальная, д. 16</t>
  </si>
  <si>
    <t>Комплекс «Школа - Детский сад» в п. Юганская Обь Нефтеюганского района (130 учащихся/ 80 мест)</t>
  </si>
  <si>
    <t>Нижневартовский район</t>
  </si>
  <si>
    <t>Загородный стационарный лагерь круглосуточного пребывания детей «Лесная сказка», вторая очередь, пгт. Излучинск, Нижневартовского района</t>
  </si>
  <si>
    <t>Средняя школа, пгт. Приобье</t>
  </si>
  <si>
    <t>Реконструкция здания МКОУ «Малоатлымская средняя общеобразовательная школа» под «Школа - детский сад (132 учащихся, 30 воспитанников)» в с. Малый Атлым</t>
  </si>
  <si>
    <t>Ханты-Мансийский район</t>
  </si>
  <si>
    <t>Реконструкция школы с пристроем для размещения групп детского сада на 25 воспитанников в п. Красноленинский</t>
  </si>
  <si>
    <t>Строительство СДК в п. Горноправдинск</t>
  </si>
  <si>
    <t>Подпрограмма "Модернизация и развитие учреждений и организаций культуры"</t>
  </si>
  <si>
    <t>Молодежный спортивно-досуговый центр</t>
  </si>
  <si>
    <t>Многофункциональный спортивный комплекс в г. Нефтеюганске</t>
  </si>
  <si>
    <t>Магистральные и внутриквартальные инженерные сети застройки жилыми домами поселка Пионерный города Когалыма</t>
  </si>
  <si>
    <t>г. Югорск</t>
  </si>
  <si>
    <t>Сети канализации микрорайонов индивидуальной застройки мкр. 5, 7 в г. Югорске</t>
  </si>
  <si>
    <t>Инженерные сети участка частной застройки (2 очередь) в пгт. Излучинск Нижневартовского района</t>
  </si>
  <si>
    <t>Инженерные сети микрорайона «Гидронамыв» г.п. Белый Яр (1 этап)</t>
  </si>
  <si>
    <t>Подпрограмма "Содействие развитию жилищного строительства". Мероприятие "Стимулирование программ развития жилищного строительства субъектов Российской Федерации"</t>
  </si>
  <si>
    <t>Объект водоснабжения для повышения качества питьевой воды в городе Нефтеюганске</t>
  </si>
  <si>
    <t>Инженерные сети и сооружения промузла г. Нижневартовска. 3-очередь канализационно-очистных сооружений. Станция УФ обеззараживания</t>
  </si>
  <si>
    <t>Питьевое водоснабжение г. Нягань (Корректировка РП и технологической схемы станции очистки воды). Полное развитие (2 этап)</t>
  </si>
  <si>
    <t>Реконструкция ВОС-3 в г. Пыть-Ях</t>
  </si>
  <si>
    <t>Реконструкция ВОС-1  (2 очередь) г. Пыть-Ях</t>
  </si>
  <si>
    <t>Строительство КНС в мкр. № 6 «Пионерный» в г. Пыть-Ях</t>
  </si>
  <si>
    <t>Инженерные сети микрорайона «Береговая зона»</t>
  </si>
  <si>
    <t>Обеспечение водоснабжением г. Белоярский</t>
  </si>
  <si>
    <t>Реконструкция и расширение канализационных очистных сооружений до 2000 м3/сут. в пгт. Березово</t>
  </si>
  <si>
    <t>Реконструкция котельной на 6 МВт пгт. Березово, ул. Аэропорт, 6а</t>
  </si>
  <si>
    <t>Строительство блочно-модульной котельной тепловой мощностью 18 МВт с заменой участка тепловой сети в пгт. Игрим</t>
  </si>
  <si>
    <t>Реконструкция водоочистных сооружений в пгт. Пойковский  Нефтеюганского района</t>
  </si>
  <si>
    <t>Реконструкция водозаборных и водоочистных сооружений пгт. Приобье</t>
  </si>
  <si>
    <t>Водозаборные очистные сооружения № 1. Водоочистная станция 16 000 м3/сут. Реконструкция станции обезжелезивания № 1 в г.п. Лянтор</t>
  </si>
  <si>
    <t>Водоотведение д. Русскинская</t>
  </si>
  <si>
    <t>«Водозаборные очистные сооружения 16000 м3/сут. Водоочистная станция 8000 м3/сут.» Реконструкция станции обезжелезивания Ханты-Мансийский автономный округ - Югра, Тюменская обл., Сургутский район, г.п. Федоровский»</t>
  </si>
  <si>
    <t>Дамба обвалования в пгт. Приобье Октябрьского района (2 очередь)</t>
  </si>
  <si>
    <t>бюджет автономного округа</t>
  </si>
  <si>
    <t>федеральный бюджет</t>
  </si>
  <si>
    <t>Улица Нововартовская от улицы Героев Самотлора до улицы Летней г.Нижневартовска</t>
  </si>
  <si>
    <t>Объездная автомобильная дорога г. Сургута (Объездная автомобильная дорога 1 «З», VII пусковой комплекс, съезд на ул. Геологическую)</t>
  </si>
  <si>
    <t>Ответственным исполнителем ГП предлагается увеличение средств с целью обеспечения принятых бюджетных обязательств в связи с неосвоением бюджетных ассигнований в 2019 году, что позволит обеспечить завершение строительства и ввод объекта в эксплуатацию в 2020 году.</t>
  </si>
  <si>
    <t>Ответственным исполнителем ГП предлагается увеличение средств с целью обеспечения принятых бюджетных обязательств в связи с неосвоением бюджетных ассигнований в 2019 году, что позволит обеспечить завершение строительства и ввод объекта в эксплуатацию в 2021 году.</t>
  </si>
  <si>
    <t>«Жилой комплекс «Иртыш» в микрорайоне Гидронамыв» Строительство улиц и дорог» 2 этап строительства</t>
  </si>
  <si>
    <t>Ответственным исполнителем ГП предлагается перераспределение средств на объект за счет федерального бюджета с мероприятия капитального ремонта и ремонта автомобильных дорог в целях реализации и достижения показателей результативности нац.проекта "БКАД".</t>
  </si>
  <si>
    <t>Государственная программа "Развитие агропромышленного комплекса"</t>
  </si>
  <si>
    <t>Подпрограмма "Комплексное развитие сельских территорий"</t>
  </si>
  <si>
    <t>Автодорога до с.Пальяново, Октябрьского района</t>
  </si>
  <si>
    <t>Ответственным исполнителем ГП предлагается уменьшение бюджетных ассигнований, в связи с планируемым предоставлением субсидий из федерального бюджета.</t>
  </si>
  <si>
    <t>Ответственным исполнителем ГП предлагается уменьшение средств на 2020 год, предусмотренных на выполнение строительных работ, в связи с выявленной необходимостью выполнения корректировки проекта.</t>
  </si>
  <si>
    <t>Ответственным исполнителем ГП предлагается уменьшение бюджетных ассигнований.</t>
  </si>
  <si>
    <t>Ответственным исполнителем ГП предлагается увеличение средств для обеспечения принятых обязательств на СМР и приобретения оборудования.</t>
  </si>
  <si>
    <t>Ответственным исполнителем ГП предлагается увеличение бюджетных ассигнований для обеспечения выполнения СМР и приобретения оборудования.</t>
  </si>
  <si>
    <t>Ответственным исполнителем ГП предлагается увеличение бюджетных ассигнований для обеспечения выполнения СМР.</t>
  </si>
  <si>
    <t>Ответственным исполнителем ГП предлагается увеличение средств для обеспечения завершения строительства и ввода объекта в эксплуатацию в 2020 году.</t>
  </si>
  <si>
    <t>Ответственным исполнителем ГП предлагается исключение объекта, на основании обращения МО, в связи с отсутствием потребности в реконструкции.</t>
  </si>
  <si>
    <t>Ответственным исполнителем ГП предлагается перераспределение средств с 2020 на 2022 год в соответствии со сроками строительства объекта по проектной документации.</t>
  </si>
  <si>
    <t>Ответственным исполнителем ГП предлагается уменьшение бюджетных ассигнований, в связи с привлечением внебюджетных средств ПАО «НК «ЛУКОЙЛ».</t>
  </si>
  <si>
    <t>Ответственным исполнителем ГП предлагается увеличение средств на 2022 год для обеспечения проведения закупки на выполнение выполнения СМР.</t>
  </si>
  <si>
    <t>Реконструкция детского сада № 8 "Рябинка" со строительством пристроя на 140 мест (ПИР)</t>
  </si>
  <si>
    <t>Приложение 19 к пояснительной записке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</si>
</sst>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;[Red]\-#,##0.0"/>
    <numFmt numFmtId="165" formatCode="00\ 0\ 00\ 00000"/>
    <numFmt numFmtId="166" formatCode="#,##0.0_ ;\-#,##0.0\ "/>
    <numFmt numFmtId="167" formatCode="#,##0.0_ ;[Red]\-#,##0.0\ 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</cellStyleXfs>
  <cellXfs count="60">
    <xf numFmtId="0" fontId="0" fillId="0" borderId="0" xfId="0"/>
    <xf numFmtId="165" fontId="3" fillId="0" borderId="1" xfId="1" applyNumberFormat="1" applyFont="1" applyFill="1" applyBorder="1" applyAlignment="1" applyProtection="1">
      <alignment vertical="center" wrapText="1"/>
      <protection hidden="1"/>
    </xf>
    <xf numFmtId="0" fontId="7" fillId="0" borderId="0" xfId="1" applyNumberFormat="1" applyFont="1" applyFill="1" applyBorder="1" applyAlignment="1" applyProtection="1">
      <alignment vertical="center" wrapText="1"/>
      <protection hidden="1"/>
    </xf>
    <xf numFmtId="166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Font="1" applyFill="1" applyAlignment="1">
      <alignment vertical="center" wrapText="1"/>
    </xf>
    <xf numFmtId="0" fontId="3" fillId="0" borderId="0" xfId="1" applyNumberFormat="1" applyFont="1" applyFill="1" applyAlignment="1" applyProtection="1">
      <alignment vertical="center"/>
      <protection hidden="1"/>
    </xf>
    <xf numFmtId="0" fontId="3" fillId="0" borderId="1" xfId="1" applyFont="1" applyFill="1" applyBorder="1" applyAlignment="1">
      <alignment vertical="center" wrapText="1"/>
    </xf>
    <xf numFmtId="0" fontId="3" fillId="0" borderId="0" xfId="1" applyFont="1" applyFill="1" applyAlignment="1">
      <alignment vertical="center"/>
    </xf>
    <xf numFmtId="0" fontId="2" fillId="0" borderId="0" xfId="1" applyNumberFormat="1" applyFont="1" applyFill="1" applyAlignment="1" applyProtection="1">
      <alignment vertical="center"/>
      <protection hidden="1"/>
    </xf>
    <xf numFmtId="165" fontId="2" fillId="0" borderId="1" xfId="1" applyNumberFormat="1" applyFont="1" applyFill="1" applyBorder="1" applyAlignment="1" applyProtection="1">
      <alignment vertical="center" wrapText="1"/>
      <protection hidden="1"/>
    </xf>
    <xf numFmtId="0" fontId="2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5" fillId="0" borderId="0" xfId="2" applyFont="1" applyFill="1" applyAlignment="1" applyProtection="1">
      <alignment horizontal="left" vertical="center"/>
      <protection hidden="1"/>
    </xf>
    <xf numFmtId="0" fontId="5" fillId="0" borderId="0" xfId="2" applyFont="1" applyFill="1" applyAlignment="1" applyProtection="1">
      <alignment vertical="center"/>
      <protection hidden="1"/>
    </xf>
    <xf numFmtId="0" fontId="3" fillId="0" borderId="0" xfId="5" applyFont="1" applyFill="1" applyAlignment="1" applyProtection="1">
      <alignment horizontal="right" vertical="center" wrapText="1"/>
      <protection hidden="1"/>
    </xf>
    <xf numFmtId="0" fontId="5" fillId="0" borderId="0" xfId="2" applyNumberFormat="1" applyFont="1" applyFill="1" applyAlignment="1" applyProtection="1">
      <alignment horizontal="left" vertical="center"/>
      <protection hidden="1"/>
    </xf>
    <xf numFmtId="0" fontId="3" fillId="0" borderId="0" xfId="2" applyNumberFormat="1" applyFont="1" applyFill="1" applyAlignment="1" applyProtection="1">
      <alignment vertical="center" wrapText="1"/>
      <protection hidden="1"/>
    </xf>
    <xf numFmtId="0" fontId="3" fillId="0" borderId="1" xfId="3" applyFont="1" applyFill="1" applyBorder="1" applyAlignment="1" applyProtection="1">
      <alignment horizontal="right" vertical="center" wrapText="1"/>
      <protection hidden="1"/>
    </xf>
    <xf numFmtId="0" fontId="3" fillId="0" borderId="0" xfId="1" applyNumberFormat="1" applyFont="1" applyFill="1" applyBorder="1" applyAlignment="1" applyProtection="1">
      <alignment vertical="center" wrapText="1"/>
      <protection hidden="1"/>
    </xf>
    <xf numFmtId="0" fontId="3" fillId="0" borderId="0" xfId="1" applyFont="1" applyFill="1" applyAlignment="1">
      <alignment vertical="center" wrapText="1"/>
    </xf>
    <xf numFmtId="0" fontId="5" fillId="0" borderId="0" xfId="1" applyFont="1" applyFill="1" applyAlignment="1">
      <alignment horizontal="left" vertical="center"/>
    </xf>
    <xf numFmtId="0" fontId="6" fillId="0" borderId="0" xfId="0" applyFont="1" applyFill="1" applyAlignment="1">
      <alignment vertical="center"/>
    </xf>
    <xf numFmtId="0" fontId="3" fillId="0" borderId="1" xfId="1" applyFont="1" applyFill="1" applyBorder="1" applyAlignment="1">
      <alignment horizontal="left" vertical="center" wrapText="1"/>
    </xf>
    <xf numFmtId="165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0" fillId="0" borderId="0" xfId="1" applyNumberFormat="1" applyFont="1" applyFill="1" applyAlignment="1" applyProtection="1">
      <alignment vertical="center"/>
      <protection hidden="1"/>
    </xf>
    <xf numFmtId="0" fontId="10" fillId="0" borderId="1" xfId="1" applyFont="1" applyFill="1" applyBorder="1" applyAlignment="1">
      <alignment vertical="center" wrapText="1"/>
    </xf>
    <xf numFmtId="0" fontId="10" fillId="0" borderId="0" xfId="1" applyFont="1" applyFill="1" applyAlignment="1">
      <alignment vertical="center"/>
    </xf>
    <xf numFmtId="0" fontId="10" fillId="0" borderId="1" xfId="1" applyFont="1" applyFill="1" applyBorder="1" applyAlignment="1">
      <alignment horizontal="left" vertical="center" wrapText="1"/>
    </xf>
    <xf numFmtId="165" fontId="10" fillId="0" borderId="1" xfId="1" applyNumberFormat="1" applyFont="1" applyFill="1" applyBorder="1" applyAlignment="1" applyProtection="1">
      <alignment vertical="center" wrapText="1"/>
      <protection hidden="1"/>
    </xf>
    <xf numFmtId="0" fontId="12" fillId="0" borderId="0" xfId="1" applyFont="1" applyFill="1" applyAlignment="1">
      <alignment vertical="center"/>
    </xf>
    <xf numFmtId="167" fontId="2" fillId="0" borderId="1" xfId="1" applyNumberFormat="1" applyFont="1" applyFill="1" applyBorder="1" applyAlignment="1" applyProtection="1">
      <alignment horizontal="right" vertical="center"/>
      <protection hidden="1"/>
    </xf>
    <xf numFmtId="167" fontId="3" fillId="0" borderId="1" xfId="1" applyNumberFormat="1" applyFont="1" applyFill="1" applyBorder="1" applyAlignment="1" applyProtection="1">
      <alignment horizontal="right" vertical="center"/>
      <protection hidden="1"/>
    </xf>
    <xf numFmtId="167" fontId="10" fillId="0" borderId="1" xfId="1" applyNumberFormat="1" applyFont="1" applyFill="1" applyBorder="1" applyAlignment="1" applyProtection="1">
      <alignment horizontal="right" vertical="center"/>
      <protection hidden="1"/>
    </xf>
    <xf numFmtId="167" fontId="11" fillId="0" borderId="1" xfId="1" applyNumberFormat="1" applyFont="1" applyFill="1" applyBorder="1" applyAlignment="1" applyProtection="1">
      <alignment horizontal="right" vertical="center"/>
      <protection hidden="1"/>
    </xf>
    <xf numFmtId="164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vertical="center" wrapText="1"/>
      <protection hidden="1"/>
    </xf>
    <xf numFmtId="164" fontId="10" fillId="0" borderId="1" xfId="1" applyNumberFormat="1" applyFont="1" applyFill="1" applyBorder="1" applyAlignment="1" applyProtection="1">
      <alignment vertical="center" wrapText="1"/>
      <protection hidden="1"/>
    </xf>
    <xf numFmtId="165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1" xfId="3" applyNumberFormat="1" applyFont="1" applyFill="1" applyBorder="1" applyAlignment="1" applyProtection="1">
      <alignment horizontal="left" vertical="center" wrapText="1"/>
      <protection hidden="1"/>
    </xf>
    <xf numFmtId="0" fontId="3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2" applyNumberFormat="1" applyFont="1" applyFill="1" applyBorder="1" applyAlignment="1" applyProtection="1">
      <alignment horizontal="center" vertical="center"/>
      <protection hidden="1"/>
    </xf>
    <xf numFmtId="0" fontId="3" fillId="0" borderId="3" xfId="2" applyNumberFormat="1" applyFont="1" applyFill="1" applyBorder="1" applyAlignment="1" applyProtection="1">
      <alignment horizontal="center" vertical="center"/>
      <protection hidden="1"/>
    </xf>
    <xf numFmtId="0" fontId="3" fillId="0" borderId="4" xfId="2" applyNumberFormat="1" applyFont="1" applyFill="1" applyBorder="1" applyAlignment="1" applyProtection="1">
      <alignment horizontal="center" vertical="center"/>
      <protection hidden="1"/>
    </xf>
    <xf numFmtId="165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10" fillId="0" borderId="1" xfId="1" applyNumberFormat="1" applyFont="1" applyFill="1" applyBorder="1" applyAlignment="1" applyProtection="1">
      <alignment vertical="center" wrapText="1"/>
      <protection hidden="1"/>
    </xf>
    <xf numFmtId="164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0" fontId="7" fillId="0" borderId="2" xfId="1" applyNumberFormat="1" applyFont="1" applyFill="1" applyBorder="1" applyAlignment="1" applyProtection="1">
      <alignment horizontal="left" vertical="center" wrapText="1"/>
      <protection hidden="1"/>
    </xf>
    <xf numFmtId="0" fontId="7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vertical="center" wrapText="1"/>
      <protection hidden="1"/>
    </xf>
    <xf numFmtId="164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5" xfId="1" applyNumberFormat="1" applyFont="1" applyFill="1" applyBorder="1" applyAlignment="1" applyProtection="1">
      <alignment vertical="center" wrapText="1"/>
      <protection hidden="1"/>
    </xf>
    <xf numFmtId="164" fontId="3" fillId="0" borderId="6" xfId="1" applyNumberFormat="1" applyFont="1" applyFill="1" applyBorder="1" applyAlignment="1" applyProtection="1">
      <alignment vertical="center" wrapText="1"/>
      <protection hidden="1"/>
    </xf>
    <xf numFmtId="0" fontId="8" fillId="0" borderId="0" xfId="3" applyFont="1" applyFill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7">
    <cellStyle name="Обычный" xfId="0" builtinId="0"/>
    <cellStyle name="Обычный 2" xfId="1"/>
    <cellStyle name="Обычный 2 2" xfId="3"/>
    <cellStyle name="Обычный 2 3" xfId="5"/>
    <cellStyle name="Обычный 2 4" xfId="2"/>
    <cellStyle name="Обычный 2 5" xfId="6"/>
    <cellStyle name="Обычный 4" xfId="4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4"/>
  <sheetViews>
    <sheetView tabSelected="1" zoomScale="70" zoomScaleNormal="70" workbookViewId="0">
      <pane xSplit="3" ySplit="8" topLeftCell="K9" activePane="bottomRight" state="frozen"/>
      <selection pane="topRight" activeCell="D1" sqref="D1"/>
      <selection pane="bottomLeft" activeCell="A8" sqref="A8"/>
      <selection pane="bottomRight" activeCell="V13" sqref="V13"/>
    </sheetView>
  </sheetViews>
  <sheetFormatPr defaultColWidth="9.140625" defaultRowHeight="15.75" x14ac:dyDescent="0.25"/>
  <cols>
    <col min="1" max="1" width="1" style="12" customWidth="1"/>
    <col min="2" max="2" width="18.5703125" style="12" customWidth="1"/>
    <col min="3" max="3" width="49.85546875" style="21" customWidth="1"/>
    <col min="4" max="21" width="16.28515625" style="12" customWidth="1"/>
    <col min="22" max="22" width="63.7109375" style="20" customWidth="1"/>
    <col min="23" max="23" width="2.42578125" style="12" customWidth="1"/>
    <col min="24" max="242" width="9.140625" style="12" customWidth="1"/>
    <col min="243" max="16384" width="9.140625" style="12"/>
  </cols>
  <sheetData>
    <row r="1" spans="1:22" x14ac:dyDescent="0.25">
      <c r="B1" s="22"/>
      <c r="C1" s="13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5" t="s">
        <v>128</v>
      </c>
    </row>
    <row r="2" spans="1:22" ht="16.5" customHeight="1" x14ac:dyDescent="0.25">
      <c r="B2" s="22"/>
      <c r="C2" s="16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7"/>
    </row>
    <row r="3" spans="1:22" ht="16.5" customHeight="1" x14ac:dyDescent="0.25">
      <c r="B3" s="58" t="s">
        <v>5</v>
      </c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</row>
    <row r="4" spans="1:22" ht="16.5" customHeight="1" x14ac:dyDescent="0.25"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</row>
    <row r="5" spans="1:22" ht="16.5" customHeight="1" x14ac:dyDescent="0.25">
      <c r="B5" s="22"/>
      <c r="C5" s="16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7"/>
    </row>
    <row r="6" spans="1:22" s="8" customFormat="1" x14ac:dyDescent="0.25">
      <c r="B6" s="59" t="s">
        <v>7</v>
      </c>
      <c r="C6" s="59"/>
      <c r="D6" s="45" t="s">
        <v>15</v>
      </c>
      <c r="E6" s="46"/>
      <c r="F6" s="46"/>
      <c r="G6" s="46"/>
      <c r="H6" s="46"/>
      <c r="I6" s="47"/>
      <c r="J6" s="45" t="s">
        <v>16</v>
      </c>
      <c r="K6" s="46"/>
      <c r="L6" s="46"/>
      <c r="M6" s="46"/>
      <c r="N6" s="46"/>
      <c r="O6" s="47"/>
      <c r="P6" s="45" t="s">
        <v>48</v>
      </c>
      <c r="Q6" s="46"/>
      <c r="R6" s="46"/>
      <c r="S6" s="46"/>
      <c r="T6" s="46"/>
      <c r="U6" s="47"/>
      <c r="V6" s="18" t="s">
        <v>6</v>
      </c>
    </row>
    <row r="7" spans="1:22" s="20" customFormat="1" ht="51.75" customHeight="1" x14ac:dyDescent="0.25">
      <c r="B7" s="59"/>
      <c r="C7" s="59"/>
      <c r="D7" s="42" t="s">
        <v>105</v>
      </c>
      <c r="E7" s="43"/>
      <c r="F7" s="44"/>
      <c r="G7" s="42" t="s">
        <v>106</v>
      </c>
      <c r="H7" s="43"/>
      <c r="I7" s="44"/>
      <c r="J7" s="42" t="s">
        <v>105</v>
      </c>
      <c r="K7" s="43"/>
      <c r="L7" s="44"/>
      <c r="M7" s="42" t="s">
        <v>106</v>
      </c>
      <c r="N7" s="43"/>
      <c r="O7" s="44"/>
      <c r="P7" s="42" t="s">
        <v>105</v>
      </c>
      <c r="Q7" s="43"/>
      <c r="R7" s="44"/>
      <c r="S7" s="42" t="s">
        <v>106</v>
      </c>
      <c r="T7" s="43"/>
      <c r="U7" s="44"/>
      <c r="V7" s="18"/>
    </row>
    <row r="8" spans="1:22" s="20" customFormat="1" ht="31.5" x14ac:dyDescent="0.25">
      <c r="A8" s="19"/>
      <c r="B8" s="59"/>
      <c r="C8" s="59"/>
      <c r="D8" s="36" t="s">
        <v>28</v>
      </c>
      <c r="E8" s="36" t="s">
        <v>8</v>
      </c>
      <c r="F8" s="36" t="s">
        <v>10</v>
      </c>
      <c r="G8" s="36" t="s">
        <v>28</v>
      </c>
      <c r="H8" s="36" t="s">
        <v>8</v>
      </c>
      <c r="I8" s="36" t="s">
        <v>10</v>
      </c>
      <c r="J8" s="36" t="s">
        <v>28</v>
      </c>
      <c r="K8" s="36" t="s">
        <v>8</v>
      </c>
      <c r="L8" s="36" t="s">
        <v>10</v>
      </c>
      <c r="M8" s="36" t="s">
        <v>28</v>
      </c>
      <c r="N8" s="36" t="s">
        <v>8</v>
      </c>
      <c r="O8" s="36" t="s">
        <v>10</v>
      </c>
      <c r="P8" s="36" t="s">
        <v>28</v>
      </c>
      <c r="Q8" s="36" t="s">
        <v>8</v>
      </c>
      <c r="R8" s="36" t="s">
        <v>10</v>
      </c>
      <c r="S8" s="36" t="s">
        <v>28</v>
      </c>
      <c r="T8" s="36" t="s">
        <v>8</v>
      </c>
      <c r="U8" s="36" t="s">
        <v>10</v>
      </c>
      <c r="V8" s="36" t="s">
        <v>9</v>
      </c>
    </row>
    <row r="9" spans="1:22" s="5" customFormat="1" ht="18.75" x14ac:dyDescent="0.25">
      <c r="A9" s="2"/>
      <c r="B9" s="52" t="s">
        <v>17</v>
      </c>
      <c r="C9" s="53"/>
      <c r="D9" s="3">
        <f>D10+D48+D51+D55+D64+D83+D86</f>
        <v>8563065.3999999985</v>
      </c>
      <c r="E9" s="3">
        <f t="shared" ref="E9:F9" si="0">E10+E48+E51+E55+E64+E83+E86</f>
        <v>1206712.6000000001</v>
      </c>
      <c r="F9" s="3">
        <f t="shared" si="0"/>
        <v>9769795.9999999981</v>
      </c>
      <c r="G9" s="3">
        <f>G10+G48+G51+G55+G64+G83+G86+G92</f>
        <v>962905.8</v>
      </c>
      <c r="H9" s="3">
        <f t="shared" ref="H9:U9" si="1">H10+H48+H51+H55+H64+H83+H86+H92</f>
        <v>-56535.399999999994</v>
      </c>
      <c r="I9" s="3">
        <f t="shared" si="1"/>
        <v>906370.4</v>
      </c>
      <c r="J9" s="3">
        <f t="shared" si="1"/>
        <v>5820068.7000000002</v>
      </c>
      <c r="K9" s="3">
        <f t="shared" si="1"/>
        <v>190293.8</v>
      </c>
      <c r="L9" s="3">
        <f t="shared" si="1"/>
        <v>6010362.5</v>
      </c>
      <c r="M9" s="3">
        <f t="shared" si="1"/>
        <v>860328.29999999993</v>
      </c>
      <c r="N9" s="3">
        <f t="shared" si="1"/>
        <v>66753.700000000012</v>
      </c>
      <c r="O9" s="3">
        <f t="shared" si="1"/>
        <v>927081.99999999988</v>
      </c>
      <c r="P9" s="3">
        <f t="shared" si="1"/>
        <v>2603897.7999999998</v>
      </c>
      <c r="Q9" s="3">
        <f t="shared" si="1"/>
        <v>1362172.5</v>
      </c>
      <c r="R9" s="3">
        <f t="shared" si="1"/>
        <v>3966070.3</v>
      </c>
      <c r="S9" s="3">
        <f t="shared" si="1"/>
        <v>284527.69999999995</v>
      </c>
      <c r="T9" s="3">
        <f t="shared" si="1"/>
        <v>0</v>
      </c>
      <c r="U9" s="3">
        <f t="shared" si="1"/>
        <v>284527.69999999995</v>
      </c>
      <c r="V9" s="4"/>
    </row>
    <row r="10" spans="1:22" s="8" customFormat="1" ht="33" customHeight="1" x14ac:dyDescent="0.25">
      <c r="A10" s="6"/>
      <c r="B10" s="50" t="s">
        <v>18</v>
      </c>
      <c r="C10" s="50"/>
      <c r="D10" s="31">
        <f>D11</f>
        <v>5390191.6999999983</v>
      </c>
      <c r="E10" s="31">
        <f t="shared" ref="E10:U10" si="2">E11</f>
        <v>690653.10000000009</v>
      </c>
      <c r="F10" s="31">
        <f t="shared" si="2"/>
        <v>6080844.7999999998</v>
      </c>
      <c r="G10" s="31">
        <f t="shared" si="2"/>
        <v>328089.60000000003</v>
      </c>
      <c r="H10" s="31">
        <f t="shared" si="2"/>
        <v>-56535.399999999994</v>
      </c>
      <c r="I10" s="31">
        <f t="shared" si="2"/>
        <v>271554.2</v>
      </c>
      <c r="J10" s="31">
        <f t="shared" si="2"/>
        <v>3560105.1</v>
      </c>
      <c r="K10" s="31">
        <f t="shared" si="2"/>
        <v>190293.8</v>
      </c>
      <c r="L10" s="31">
        <f t="shared" si="2"/>
        <v>3750398.9</v>
      </c>
      <c r="M10" s="31">
        <f t="shared" si="2"/>
        <v>184733.5</v>
      </c>
      <c r="N10" s="31">
        <f t="shared" si="2"/>
        <v>-184733.5</v>
      </c>
      <c r="O10" s="31">
        <f t="shared" si="2"/>
        <v>0</v>
      </c>
      <c r="P10" s="31">
        <f t="shared" si="2"/>
        <v>1328605.7</v>
      </c>
      <c r="Q10" s="31">
        <f t="shared" si="2"/>
        <v>1032625.6</v>
      </c>
      <c r="R10" s="31">
        <f t="shared" si="2"/>
        <v>2361231.2999999998</v>
      </c>
      <c r="S10" s="31">
        <f t="shared" si="2"/>
        <v>0</v>
      </c>
      <c r="T10" s="31">
        <f t="shared" si="2"/>
        <v>0</v>
      </c>
      <c r="U10" s="31">
        <f t="shared" si="2"/>
        <v>0</v>
      </c>
      <c r="V10" s="7"/>
    </row>
    <row r="11" spans="1:22" s="8" customFormat="1" ht="33" customHeight="1" x14ac:dyDescent="0.25">
      <c r="A11" s="6"/>
      <c r="B11" s="55" t="s">
        <v>3</v>
      </c>
      <c r="C11" s="55"/>
      <c r="D11" s="32">
        <f>D12+D13+D14+D15+D16+D17+D18+D19+D20+D21+D22+D23+D24+D26+D27+D28+D29+D30+D31+D32+D33+D34+D35+D36+D37+D38+D39+D40+D41+D42+D43+D44+D45+D46+D47</f>
        <v>5390191.6999999983</v>
      </c>
      <c r="E11" s="32">
        <f t="shared" ref="E11:U11" si="3">E12+E13+E14+E15+E16+E17+E18+E19+E20+E21+E22+E23+E24+E26+E27+E28+E29+E30+E31+E32+E33+E34+E35+E36+E37+E38+E39+E40+E41+E42+E43+E44+E45+E46+E47</f>
        <v>690653.10000000009</v>
      </c>
      <c r="F11" s="32">
        <f t="shared" si="3"/>
        <v>6080844.7999999998</v>
      </c>
      <c r="G11" s="32">
        <f t="shared" si="3"/>
        <v>328089.60000000003</v>
      </c>
      <c r="H11" s="32">
        <f t="shared" si="3"/>
        <v>-56535.399999999994</v>
      </c>
      <c r="I11" s="32">
        <f t="shared" si="3"/>
        <v>271554.2</v>
      </c>
      <c r="J11" s="32">
        <f t="shared" si="3"/>
        <v>3560105.1</v>
      </c>
      <c r="K11" s="32">
        <f t="shared" si="3"/>
        <v>190293.8</v>
      </c>
      <c r="L11" s="32">
        <f t="shared" si="3"/>
        <v>3750398.9</v>
      </c>
      <c r="M11" s="32">
        <f t="shared" si="3"/>
        <v>184733.5</v>
      </c>
      <c r="N11" s="32">
        <f t="shared" si="3"/>
        <v>-184733.5</v>
      </c>
      <c r="O11" s="32">
        <f t="shared" si="3"/>
        <v>0</v>
      </c>
      <c r="P11" s="32">
        <f t="shared" si="3"/>
        <v>1328605.7</v>
      </c>
      <c r="Q11" s="32">
        <f t="shared" si="3"/>
        <v>1032625.6</v>
      </c>
      <c r="R11" s="32">
        <f t="shared" si="3"/>
        <v>2361231.2999999998</v>
      </c>
      <c r="S11" s="32">
        <f t="shared" si="3"/>
        <v>0</v>
      </c>
      <c r="T11" s="32">
        <f t="shared" si="3"/>
        <v>0</v>
      </c>
      <c r="U11" s="32">
        <f t="shared" si="3"/>
        <v>0</v>
      </c>
      <c r="V11" s="7"/>
    </row>
    <row r="12" spans="1:22" s="27" customFormat="1" ht="33" hidden="1" customHeight="1" x14ac:dyDescent="0.25">
      <c r="A12" s="25"/>
      <c r="B12" s="54" t="s">
        <v>31</v>
      </c>
      <c r="C12" s="35" t="s">
        <v>51</v>
      </c>
      <c r="D12" s="33">
        <v>0</v>
      </c>
      <c r="E12" s="33">
        <f>F12-D12</f>
        <v>0</v>
      </c>
      <c r="F12" s="33">
        <v>0</v>
      </c>
      <c r="G12" s="33"/>
      <c r="H12" s="33"/>
      <c r="I12" s="33"/>
      <c r="J12" s="33">
        <v>227339.4</v>
      </c>
      <c r="K12" s="33">
        <f>L12-J12</f>
        <v>0</v>
      </c>
      <c r="L12" s="33">
        <v>227339.4</v>
      </c>
      <c r="M12" s="33"/>
      <c r="N12" s="33"/>
      <c r="O12" s="33"/>
      <c r="P12" s="33">
        <v>0</v>
      </c>
      <c r="Q12" s="33">
        <f>R12-P12</f>
        <v>0</v>
      </c>
      <c r="R12" s="33">
        <v>0</v>
      </c>
      <c r="S12" s="33"/>
      <c r="T12" s="33"/>
      <c r="U12" s="33"/>
      <c r="V12" s="26"/>
    </row>
    <row r="13" spans="1:22" s="8" customFormat="1" ht="47.25" x14ac:dyDescent="0.25">
      <c r="A13" s="6"/>
      <c r="B13" s="54"/>
      <c r="C13" s="37" t="s">
        <v>52</v>
      </c>
      <c r="D13" s="32">
        <v>0</v>
      </c>
      <c r="E13" s="32">
        <f t="shared" ref="E13:E47" si="4">F13-D13</f>
        <v>0</v>
      </c>
      <c r="F13" s="32">
        <v>0</v>
      </c>
      <c r="G13" s="32">
        <v>0</v>
      </c>
      <c r="H13" s="32">
        <v>0</v>
      </c>
      <c r="I13" s="32">
        <v>0</v>
      </c>
      <c r="J13" s="32">
        <v>289334.7</v>
      </c>
      <c r="K13" s="32">
        <f t="shared" ref="K13:K47" si="5">L13-J13</f>
        <v>-289334.7</v>
      </c>
      <c r="L13" s="32">
        <v>0</v>
      </c>
      <c r="M13" s="32">
        <v>0</v>
      </c>
      <c r="N13" s="32">
        <v>0</v>
      </c>
      <c r="O13" s="32">
        <v>0</v>
      </c>
      <c r="P13" s="32">
        <v>289334.7</v>
      </c>
      <c r="Q13" s="32">
        <f t="shared" ref="Q13:Q47" si="6">R13-P13</f>
        <v>-289334.7</v>
      </c>
      <c r="R13" s="32">
        <v>0</v>
      </c>
      <c r="S13" s="32">
        <v>0</v>
      </c>
      <c r="T13" s="32">
        <v>0</v>
      </c>
      <c r="U13" s="32">
        <v>0</v>
      </c>
      <c r="V13" s="1" t="s">
        <v>118</v>
      </c>
    </row>
    <row r="14" spans="1:22" s="27" customFormat="1" ht="33" hidden="1" customHeight="1" x14ac:dyDescent="0.25">
      <c r="A14" s="25"/>
      <c r="B14" s="54"/>
      <c r="C14" s="35" t="s">
        <v>53</v>
      </c>
      <c r="D14" s="33">
        <v>0</v>
      </c>
      <c r="E14" s="33">
        <f t="shared" si="4"/>
        <v>0</v>
      </c>
      <c r="F14" s="33">
        <v>0</v>
      </c>
      <c r="G14" s="33"/>
      <c r="H14" s="33"/>
      <c r="I14" s="33"/>
      <c r="J14" s="33">
        <v>269255</v>
      </c>
      <c r="K14" s="33">
        <f t="shared" si="5"/>
        <v>0</v>
      </c>
      <c r="L14" s="33">
        <v>269255</v>
      </c>
      <c r="M14" s="33"/>
      <c r="N14" s="33"/>
      <c r="O14" s="33"/>
      <c r="P14" s="33">
        <v>138060.5</v>
      </c>
      <c r="Q14" s="33">
        <f t="shared" si="6"/>
        <v>0</v>
      </c>
      <c r="R14" s="33">
        <v>138060.5</v>
      </c>
      <c r="S14" s="33"/>
      <c r="T14" s="33"/>
      <c r="U14" s="33"/>
      <c r="V14" s="26"/>
    </row>
    <row r="15" spans="1:22" s="8" customFormat="1" ht="47.25" x14ac:dyDescent="0.25">
      <c r="A15" s="6"/>
      <c r="B15" s="54" t="s">
        <v>12</v>
      </c>
      <c r="C15" s="37" t="s">
        <v>39</v>
      </c>
      <c r="D15" s="32">
        <v>423431.9</v>
      </c>
      <c r="E15" s="32">
        <f t="shared" si="4"/>
        <v>92740.700000000012</v>
      </c>
      <c r="F15" s="32">
        <v>516172.60000000003</v>
      </c>
      <c r="G15" s="32">
        <v>135777.1</v>
      </c>
      <c r="H15" s="32">
        <f>I15-G15</f>
        <v>11040.100000000006</v>
      </c>
      <c r="I15" s="32">
        <v>146817.20000000001</v>
      </c>
      <c r="J15" s="32">
        <v>0</v>
      </c>
      <c r="K15" s="32">
        <f t="shared" si="5"/>
        <v>0</v>
      </c>
      <c r="L15" s="32">
        <v>0</v>
      </c>
      <c r="M15" s="32">
        <v>0</v>
      </c>
      <c r="N15" s="32">
        <v>0</v>
      </c>
      <c r="O15" s="32">
        <v>0</v>
      </c>
      <c r="P15" s="32">
        <v>0</v>
      </c>
      <c r="Q15" s="32">
        <f t="shared" si="6"/>
        <v>0</v>
      </c>
      <c r="R15" s="32">
        <v>0</v>
      </c>
      <c r="S15" s="32">
        <v>0</v>
      </c>
      <c r="T15" s="32">
        <v>0</v>
      </c>
      <c r="U15" s="32">
        <v>0</v>
      </c>
      <c r="V15" s="7" t="s">
        <v>119</v>
      </c>
    </row>
    <row r="16" spans="1:22" s="8" customFormat="1" ht="47.25" x14ac:dyDescent="0.25">
      <c r="A16" s="6"/>
      <c r="B16" s="54"/>
      <c r="C16" s="37" t="s">
        <v>40</v>
      </c>
      <c r="D16" s="32">
        <v>797265.2</v>
      </c>
      <c r="E16" s="32">
        <f t="shared" si="4"/>
        <v>52545.900000000023</v>
      </c>
      <c r="F16" s="32">
        <v>849811.1</v>
      </c>
      <c r="G16" s="32">
        <v>0</v>
      </c>
      <c r="H16" s="32">
        <v>0</v>
      </c>
      <c r="I16" s="32">
        <v>0</v>
      </c>
      <c r="J16" s="32">
        <v>0</v>
      </c>
      <c r="K16" s="32">
        <f t="shared" si="5"/>
        <v>0</v>
      </c>
      <c r="L16" s="32">
        <v>0</v>
      </c>
      <c r="M16" s="32">
        <v>0</v>
      </c>
      <c r="N16" s="32">
        <v>0</v>
      </c>
      <c r="O16" s="32">
        <v>0</v>
      </c>
      <c r="P16" s="32">
        <v>0</v>
      </c>
      <c r="Q16" s="32">
        <f t="shared" si="6"/>
        <v>0</v>
      </c>
      <c r="R16" s="32">
        <v>0</v>
      </c>
      <c r="S16" s="32">
        <v>0</v>
      </c>
      <c r="T16" s="32">
        <v>0</v>
      </c>
      <c r="U16" s="32">
        <v>0</v>
      </c>
      <c r="V16" s="7" t="s">
        <v>119</v>
      </c>
    </row>
    <row r="17" spans="1:22" s="27" customFormat="1" ht="94.5" hidden="1" customHeight="1" x14ac:dyDescent="0.25">
      <c r="A17" s="25"/>
      <c r="B17" s="54"/>
      <c r="C17" s="35" t="s">
        <v>58</v>
      </c>
      <c r="D17" s="33">
        <v>109631.5</v>
      </c>
      <c r="E17" s="33">
        <f t="shared" si="4"/>
        <v>0</v>
      </c>
      <c r="F17" s="33">
        <v>109631.5</v>
      </c>
      <c r="G17" s="33"/>
      <c r="H17" s="33"/>
      <c r="I17" s="33"/>
      <c r="J17" s="33">
        <v>255806.9</v>
      </c>
      <c r="K17" s="33">
        <f t="shared" si="5"/>
        <v>0</v>
      </c>
      <c r="L17" s="33">
        <v>255806.9</v>
      </c>
      <c r="M17" s="33"/>
      <c r="N17" s="33"/>
      <c r="O17" s="33"/>
      <c r="P17" s="33">
        <v>0</v>
      </c>
      <c r="Q17" s="33">
        <f t="shared" si="6"/>
        <v>0</v>
      </c>
      <c r="R17" s="33">
        <v>0</v>
      </c>
      <c r="S17" s="33"/>
      <c r="T17" s="33"/>
      <c r="U17" s="33"/>
      <c r="V17" s="26"/>
    </row>
    <row r="18" spans="1:22" s="27" customFormat="1" ht="78.75" hidden="1" customHeight="1" x14ac:dyDescent="0.25">
      <c r="A18" s="25"/>
      <c r="B18" s="54"/>
      <c r="C18" s="35" t="s">
        <v>59</v>
      </c>
      <c r="D18" s="33">
        <v>73582.8</v>
      </c>
      <c r="E18" s="33">
        <f t="shared" si="4"/>
        <v>0</v>
      </c>
      <c r="F18" s="33">
        <v>73582.8</v>
      </c>
      <c r="G18" s="33"/>
      <c r="H18" s="33"/>
      <c r="I18" s="33"/>
      <c r="J18" s="33">
        <v>171693.3</v>
      </c>
      <c r="K18" s="33">
        <f t="shared" si="5"/>
        <v>0</v>
      </c>
      <c r="L18" s="33">
        <v>171693.3</v>
      </c>
      <c r="M18" s="33"/>
      <c r="N18" s="33"/>
      <c r="O18" s="33"/>
      <c r="P18" s="33">
        <v>0</v>
      </c>
      <c r="Q18" s="33">
        <f t="shared" si="6"/>
        <v>0</v>
      </c>
      <c r="R18" s="33">
        <v>0</v>
      </c>
      <c r="S18" s="33"/>
      <c r="T18" s="33"/>
      <c r="U18" s="33"/>
      <c r="V18" s="26"/>
    </row>
    <row r="19" spans="1:22" s="8" customFormat="1" ht="47.25" x14ac:dyDescent="0.25">
      <c r="A19" s="6"/>
      <c r="B19" s="54" t="s">
        <v>13</v>
      </c>
      <c r="C19" s="37" t="s">
        <v>38</v>
      </c>
      <c r="D19" s="32">
        <v>645398.6</v>
      </c>
      <c r="E19" s="32">
        <f t="shared" si="4"/>
        <v>21861.399999999907</v>
      </c>
      <c r="F19" s="32">
        <v>667259.99999999988</v>
      </c>
      <c r="G19" s="32">
        <v>0</v>
      </c>
      <c r="H19" s="32">
        <v>0</v>
      </c>
      <c r="I19" s="32">
        <v>0</v>
      </c>
      <c r="J19" s="32">
        <v>0</v>
      </c>
      <c r="K19" s="32">
        <f t="shared" si="5"/>
        <v>289261.10000000003</v>
      </c>
      <c r="L19" s="32">
        <v>289261.10000000003</v>
      </c>
      <c r="M19" s="32">
        <v>0</v>
      </c>
      <c r="N19" s="32">
        <v>0</v>
      </c>
      <c r="O19" s="32">
        <v>0</v>
      </c>
      <c r="P19" s="32">
        <v>0</v>
      </c>
      <c r="Q19" s="32">
        <f t="shared" si="6"/>
        <v>190617.2</v>
      </c>
      <c r="R19" s="32">
        <v>190617.2</v>
      </c>
      <c r="S19" s="32">
        <v>0</v>
      </c>
      <c r="T19" s="32">
        <v>0</v>
      </c>
      <c r="U19" s="32">
        <v>0</v>
      </c>
      <c r="V19" s="7" t="s">
        <v>121</v>
      </c>
    </row>
    <row r="20" spans="1:22" s="8" customFormat="1" ht="47.25" x14ac:dyDescent="0.25">
      <c r="A20" s="6"/>
      <c r="B20" s="54"/>
      <c r="C20" s="37" t="s">
        <v>36</v>
      </c>
      <c r="D20" s="32">
        <v>360000</v>
      </c>
      <c r="E20" s="32">
        <f t="shared" si="4"/>
        <v>336874.9</v>
      </c>
      <c r="F20" s="32">
        <v>696874.9</v>
      </c>
      <c r="G20" s="32">
        <v>0</v>
      </c>
      <c r="H20" s="32">
        <v>0</v>
      </c>
      <c r="I20" s="32">
        <v>0</v>
      </c>
      <c r="J20" s="32">
        <v>0</v>
      </c>
      <c r="K20" s="32">
        <f t="shared" si="5"/>
        <v>0</v>
      </c>
      <c r="L20" s="32">
        <v>0</v>
      </c>
      <c r="M20" s="32">
        <v>0</v>
      </c>
      <c r="N20" s="32">
        <v>0</v>
      </c>
      <c r="O20" s="32">
        <v>0</v>
      </c>
      <c r="P20" s="32">
        <v>0</v>
      </c>
      <c r="Q20" s="32">
        <f t="shared" si="6"/>
        <v>0</v>
      </c>
      <c r="R20" s="32">
        <v>0</v>
      </c>
      <c r="S20" s="32">
        <v>0</v>
      </c>
      <c r="T20" s="32">
        <v>0</v>
      </c>
      <c r="U20" s="32">
        <v>0</v>
      </c>
      <c r="V20" s="7" t="s">
        <v>120</v>
      </c>
    </row>
    <row r="21" spans="1:22" s="8" customFormat="1" ht="47.25" x14ac:dyDescent="0.25">
      <c r="A21" s="6"/>
      <c r="B21" s="54"/>
      <c r="C21" s="37" t="s">
        <v>60</v>
      </c>
      <c r="D21" s="32">
        <v>315000</v>
      </c>
      <c r="E21" s="32">
        <f t="shared" si="4"/>
        <v>0</v>
      </c>
      <c r="F21" s="32">
        <v>315000</v>
      </c>
      <c r="G21" s="32">
        <v>0</v>
      </c>
      <c r="H21" s="32">
        <v>0</v>
      </c>
      <c r="I21" s="32">
        <v>0</v>
      </c>
      <c r="J21" s="32">
        <v>265589.5</v>
      </c>
      <c r="K21" s="32">
        <f t="shared" si="5"/>
        <v>42938.099999999977</v>
      </c>
      <c r="L21" s="32">
        <v>308527.59999999998</v>
      </c>
      <c r="M21" s="32">
        <v>0</v>
      </c>
      <c r="N21" s="32">
        <v>0</v>
      </c>
      <c r="O21" s="32">
        <v>0</v>
      </c>
      <c r="P21" s="32">
        <v>0</v>
      </c>
      <c r="Q21" s="32">
        <f t="shared" si="6"/>
        <v>0</v>
      </c>
      <c r="R21" s="32">
        <v>0</v>
      </c>
      <c r="S21" s="32">
        <v>0</v>
      </c>
      <c r="T21" s="32">
        <v>0</v>
      </c>
      <c r="U21" s="32">
        <v>0</v>
      </c>
      <c r="V21" s="7" t="s">
        <v>120</v>
      </c>
    </row>
    <row r="22" spans="1:22" s="27" customFormat="1" ht="50.25" hidden="1" customHeight="1" x14ac:dyDescent="0.25">
      <c r="A22" s="25"/>
      <c r="B22" s="54"/>
      <c r="C22" s="35" t="s">
        <v>61</v>
      </c>
      <c r="D22" s="33">
        <v>0</v>
      </c>
      <c r="E22" s="33">
        <f t="shared" si="4"/>
        <v>0</v>
      </c>
      <c r="F22" s="33">
        <v>0</v>
      </c>
      <c r="G22" s="33"/>
      <c r="H22" s="33"/>
      <c r="I22" s="33"/>
      <c r="J22" s="33">
        <v>10000</v>
      </c>
      <c r="K22" s="33">
        <f t="shared" si="5"/>
        <v>0</v>
      </c>
      <c r="L22" s="33">
        <v>10000</v>
      </c>
      <c r="M22" s="33"/>
      <c r="N22" s="33"/>
      <c r="O22" s="33"/>
      <c r="P22" s="33">
        <v>118910</v>
      </c>
      <c r="Q22" s="33">
        <f t="shared" si="6"/>
        <v>0</v>
      </c>
      <c r="R22" s="33">
        <v>118910</v>
      </c>
      <c r="S22" s="33"/>
      <c r="T22" s="33"/>
      <c r="U22" s="33"/>
      <c r="V22" s="26"/>
    </row>
    <row r="23" spans="1:22" s="8" customFormat="1" ht="63" x14ac:dyDescent="0.25">
      <c r="A23" s="6"/>
      <c r="B23" s="38" t="s">
        <v>19</v>
      </c>
      <c r="C23" s="37" t="s">
        <v>49</v>
      </c>
      <c r="D23" s="32">
        <v>234773.3</v>
      </c>
      <c r="E23" s="32">
        <f t="shared" si="4"/>
        <v>129105.29999999999</v>
      </c>
      <c r="F23" s="32">
        <v>363878.6</v>
      </c>
      <c r="G23" s="32">
        <v>56535.4</v>
      </c>
      <c r="H23" s="32">
        <f>I23-G23</f>
        <v>-56535.4</v>
      </c>
      <c r="I23" s="32">
        <v>0</v>
      </c>
      <c r="J23" s="32">
        <v>0</v>
      </c>
      <c r="K23" s="32">
        <f t="shared" si="5"/>
        <v>0</v>
      </c>
      <c r="L23" s="32">
        <v>0</v>
      </c>
      <c r="M23" s="32">
        <v>0</v>
      </c>
      <c r="N23" s="32">
        <v>0</v>
      </c>
      <c r="O23" s="32">
        <v>0</v>
      </c>
      <c r="P23" s="32">
        <v>0</v>
      </c>
      <c r="Q23" s="32">
        <f t="shared" si="6"/>
        <v>0</v>
      </c>
      <c r="R23" s="32">
        <v>0</v>
      </c>
      <c r="S23" s="32">
        <v>0</v>
      </c>
      <c r="T23" s="32">
        <v>0</v>
      </c>
      <c r="U23" s="32">
        <v>0</v>
      </c>
      <c r="V23" s="23" t="s">
        <v>122</v>
      </c>
    </row>
    <row r="24" spans="1:22" s="8" customFormat="1" ht="94.5" x14ac:dyDescent="0.25">
      <c r="A24" s="6"/>
      <c r="B24" s="54" t="s">
        <v>37</v>
      </c>
      <c r="C24" s="37" t="s">
        <v>50</v>
      </c>
      <c r="D24" s="32">
        <v>96150.6</v>
      </c>
      <c r="E24" s="32">
        <f t="shared" si="4"/>
        <v>50494.799999999988</v>
      </c>
      <c r="F24" s="32">
        <v>146645.4</v>
      </c>
      <c r="G24" s="32">
        <v>0</v>
      </c>
      <c r="H24" s="32">
        <v>0</v>
      </c>
      <c r="I24" s="32">
        <v>0</v>
      </c>
      <c r="J24" s="32">
        <v>0</v>
      </c>
      <c r="K24" s="32">
        <f t="shared" si="5"/>
        <v>0</v>
      </c>
      <c r="L24" s="32">
        <v>0</v>
      </c>
      <c r="M24" s="32">
        <v>0</v>
      </c>
      <c r="N24" s="32">
        <v>0</v>
      </c>
      <c r="O24" s="32">
        <v>0</v>
      </c>
      <c r="P24" s="32">
        <v>0</v>
      </c>
      <c r="Q24" s="32">
        <f t="shared" si="6"/>
        <v>0</v>
      </c>
      <c r="R24" s="32">
        <v>0</v>
      </c>
      <c r="S24" s="32">
        <v>0</v>
      </c>
      <c r="T24" s="32">
        <v>0</v>
      </c>
      <c r="U24" s="32">
        <v>0</v>
      </c>
      <c r="V24" s="7" t="s">
        <v>120</v>
      </c>
    </row>
    <row r="25" spans="1:22" s="8" customFormat="1" ht="47.25" x14ac:dyDescent="0.25">
      <c r="A25" s="6"/>
      <c r="B25" s="54"/>
      <c r="C25" s="37" t="s">
        <v>127</v>
      </c>
      <c r="D25" s="32">
        <v>131537.79999999999</v>
      </c>
      <c r="E25" s="32">
        <f t="shared" si="4"/>
        <v>-131537.79999999999</v>
      </c>
      <c r="F25" s="32">
        <v>0</v>
      </c>
      <c r="G25" s="32">
        <v>0</v>
      </c>
      <c r="H25" s="32">
        <v>0</v>
      </c>
      <c r="I25" s="32">
        <v>0</v>
      </c>
      <c r="J25" s="32">
        <v>134317.79999999999</v>
      </c>
      <c r="K25" s="32">
        <f t="shared" si="5"/>
        <v>-134317.79999999999</v>
      </c>
      <c r="L25" s="32">
        <v>0</v>
      </c>
      <c r="M25" s="32">
        <v>0</v>
      </c>
      <c r="N25" s="32">
        <v>0</v>
      </c>
      <c r="O25" s="32">
        <v>0</v>
      </c>
      <c r="P25" s="32">
        <v>0</v>
      </c>
      <c r="Q25" s="32">
        <f t="shared" si="6"/>
        <v>0</v>
      </c>
      <c r="R25" s="32">
        <v>0</v>
      </c>
      <c r="S25" s="32">
        <v>0</v>
      </c>
      <c r="T25" s="32">
        <v>0</v>
      </c>
      <c r="U25" s="32">
        <v>0</v>
      </c>
      <c r="V25" s="23" t="s">
        <v>123</v>
      </c>
    </row>
    <row r="26" spans="1:22" s="8" customFormat="1" ht="47.25" x14ac:dyDescent="0.25">
      <c r="A26" s="6"/>
      <c r="B26" s="54" t="s">
        <v>11</v>
      </c>
      <c r="C26" s="37" t="s">
        <v>54</v>
      </c>
      <c r="D26" s="32">
        <v>192185.9</v>
      </c>
      <c r="E26" s="32">
        <f t="shared" si="4"/>
        <v>138135.00000000003</v>
      </c>
      <c r="F26" s="32">
        <v>330320.90000000002</v>
      </c>
      <c r="G26" s="32">
        <v>82365.399999999994</v>
      </c>
      <c r="H26" s="32">
        <f>I26-G26</f>
        <v>0</v>
      </c>
      <c r="I26" s="32">
        <v>82365.399999999994</v>
      </c>
      <c r="J26" s="32">
        <v>0</v>
      </c>
      <c r="K26" s="32">
        <f t="shared" si="5"/>
        <v>0</v>
      </c>
      <c r="L26" s="32">
        <v>0</v>
      </c>
      <c r="M26" s="32">
        <v>0</v>
      </c>
      <c r="N26" s="32">
        <v>0</v>
      </c>
      <c r="O26" s="32">
        <v>0</v>
      </c>
      <c r="P26" s="32">
        <v>0</v>
      </c>
      <c r="Q26" s="32">
        <f t="shared" si="6"/>
        <v>0</v>
      </c>
      <c r="R26" s="32">
        <v>0</v>
      </c>
      <c r="S26" s="32">
        <v>0</v>
      </c>
      <c r="T26" s="32">
        <v>0</v>
      </c>
      <c r="U26" s="32">
        <v>0</v>
      </c>
      <c r="V26" s="7" t="s">
        <v>120</v>
      </c>
    </row>
    <row r="27" spans="1:22" s="8" customFormat="1" ht="47.25" x14ac:dyDescent="0.25">
      <c r="A27" s="6"/>
      <c r="B27" s="54"/>
      <c r="C27" s="37" t="s">
        <v>55</v>
      </c>
      <c r="D27" s="32">
        <v>141238.79999999999</v>
      </c>
      <c r="E27" s="32">
        <f t="shared" si="4"/>
        <v>-42371.699999999983</v>
      </c>
      <c r="F27" s="32">
        <v>98867.1</v>
      </c>
      <c r="G27" s="32">
        <v>0</v>
      </c>
      <c r="H27" s="32">
        <f>I27-G27</f>
        <v>42371.6</v>
      </c>
      <c r="I27" s="32">
        <v>42371.6</v>
      </c>
      <c r="J27" s="32">
        <v>0</v>
      </c>
      <c r="K27" s="32">
        <f t="shared" si="5"/>
        <v>0</v>
      </c>
      <c r="L27" s="32">
        <v>0</v>
      </c>
      <c r="M27" s="32">
        <v>0</v>
      </c>
      <c r="N27" s="32">
        <v>0</v>
      </c>
      <c r="O27" s="32">
        <v>0</v>
      </c>
      <c r="P27" s="32">
        <v>0</v>
      </c>
      <c r="Q27" s="32">
        <f t="shared" si="6"/>
        <v>0</v>
      </c>
      <c r="R27" s="32">
        <v>0</v>
      </c>
      <c r="S27" s="32">
        <v>0</v>
      </c>
      <c r="T27" s="32">
        <v>0</v>
      </c>
      <c r="U27" s="32">
        <v>0</v>
      </c>
      <c r="V27" s="23" t="s">
        <v>116</v>
      </c>
    </row>
    <row r="28" spans="1:22" s="8" customFormat="1" ht="63" x14ac:dyDescent="0.25">
      <c r="A28" s="6"/>
      <c r="B28" s="54"/>
      <c r="C28" s="37" t="s">
        <v>56</v>
      </c>
      <c r="D28" s="32">
        <v>176909.1</v>
      </c>
      <c r="E28" s="32">
        <f t="shared" si="4"/>
        <v>-156209.1</v>
      </c>
      <c r="F28" s="32">
        <v>20700</v>
      </c>
      <c r="G28" s="32">
        <v>0</v>
      </c>
      <c r="H28" s="32">
        <v>0</v>
      </c>
      <c r="I28" s="32">
        <v>0</v>
      </c>
      <c r="J28" s="32">
        <v>176909.1</v>
      </c>
      <c r="K28" s="32">
        <f t="shared" si="5"/>
        <v>0</v>
      </c>
      <c r="L28" s="32">
        <v>176909.1</v>
      </c>
      <c r="M28" s="32">
        <v>0</v>
      </c>
      <c r="N28" s="32">
        <v>0</v>
      </c>
      <c r="O28" s="32">
        <v>0</v>
      </c>
      <c r="P28" s="32">
        <v>0</v>
      </c>
      <c r="Q28" s="32">
        <f t="shared" si="6"/>
        <v>156209.1</v>
      </c>
      <c r="R28" s="32">
        <v>156209.1</v>
      </c>
      <c r="S28" s="32">
        <v>0</v>
      </c>
      <c r="T28" s="32">
        <v>0</v>
      </c>
      <c r="U28" s="32">
        <v>0</v>
      </c>
      <c r="V28" s="23" t="s">
        <v>117</v>
      </c>
    </row>
    <row r="29" spans="1:22" s="8" customFormat="1" ht="63" x14ac:dyDescent="0.25">
      <c r="A29" s="6"/>
      <c r="B29" s="54"/>
      <c r="C29" s="37" t="s">
        <v>57</v>
      </c>
      <c r="D29" s="32">
        <v>129462.3</v>
      </c>
      <c r="E29" s="32">
        <f t="shared" si="4"/>
        <v>-111462.3</v>
      </c>
      <c r="F29" s="32">
        <v>18000</v>
      </c>
      <c r="G29" s="32">
        <v>0</v>
      </c>
      <c r="H29" s="32">
        <v>0</v>
      </c>
      <c r="I29" s="32">
        <v>0</v>
      </c>
      <c r="J29" s="32">
        <v>129462.3</v>
      </c>
      <c r="K29" s="32">
        <f t="shared" si="5"/>
        <v>0</v>
      </c>
      <c r="L29" s="32">
        <v>129462.3</v>
      </c>
      <c r="M29" s="32">
        <v>0</v>
      </c>
      <c r="N29" s="32">
        <v>0</v>
      </c>
      <c r="O29" s="32">
        <v>0</v>
      </c>
      <c r="P29" s="32">
        <v>0</v>
      </c>
      <c r="Q29" s="32">
        <f t="shared" si="6"/>
        <v>111462.3</v>
      </c>
      <c r="R29" s="32">
        <v>111462.3</v>
      </c>
      <c r="S29" s="32">
        <v>0</v>
      </c>
      <c r="T29" s="32">
        <v>0</v>
      </c>
      <c r="U29" s="32">
        <v>0</v>
      </c>
      <c r="V29" s="23" t="s">
        <v>117</v>
      </c>
    </row>
    <row r="30" spans="1:22" s="8" customFormat="1" ht="47.25" x14ac:dyDescent="0.25">
      <c r="A30" s="6"/>
      <c r="B30" s="38" t="s">
        <v>4</v>
      </c>
      <c r="C30" s="37" t="s">
        <v>62</v>
      </c>
      <c r="D30" s="32">
        <v>221980.3</v>
      </c>
      <c r="E30" s="32">
        <f t="shared" si="4"/>
        <v>23399.300000000017</v>
      </c>
      <c r="F30" s="32">
        <v>245379.6</v>
      </c>
      <c r="G30" s="32">
        <v>0</v>
      </c>
      <c r="H30" s="32">
        <v>0</v>
      </c>
      <c r="I30" s="32">
        <v>0</v>
      </c>
      <c r="J30" s="32">
        <v>0</v>
      </c>
      <c r="K30" s="32">
        <f t="shared" si="5"/>
        <v>0</v>
      </c>
      <c r="L30" s="32">
        <v>0</v>
      </c>
      <c r="M30" s="32">
        <v>0</v>
      </c>
      <c r="N30" s="32">
        <v>0</v>
      </c>
      <c r="O30" s="32">
        <v>0</v>
      </c>
      <c r="P30" s="32">
        <v>0</v>
      </c>
      <c r="Q30" s="32">
        <f t="shared" si="6"/>
        <v>0</v>
      </c>
      <c r="R30" s="32">
        <v>0</v>
      </c>
      <c r="S30" s="32">
        <v>0</v>
      </c>
      <c r="T30" s="32">
        <v>0</v>
      </c>
      <c r="U30" s="32">
        <v>0</v>
      </c>
      <c r="V30" s="7" t="s">
        <v>120</v>
      </c>
    </row>
    <row r="31" spans="1:22" s="8" customFormat="1" ht="47.25" x14ac:dyDescent="0.25">
      <c r="A31" s="6"/>
      <c r="B31" s="54" t="s">
        <v>20</v>
      </c>
      <c r="C31" s="37" t="s">
        <v>41</v>
      </c>
      <c r="D31" s="32">
        <v>4813.1000000000004</v>
      </c>
      <c r="E31" s="32">
        <f t="shared" si="4"/>
        <v>0</v>
      </c>
      <c r="F31" s="32">
        <v>4813.1000000000004</v>
      </c>
      <c r="G31" s="32">
        <v>0</v>
      </c>
      <c r="H31" s="32">
        <v>0</v>
      </c>
      <c r="I31" s="32">
        <v>0</v>
      </c>
      <c r="J31" s="32">
        <v>274404.09999999998</v>
      </c>
      <c r="K31" s="32">
        <f t="shared" si="5"/>
        <v>0</v>
      </c>
      <c r="L31" s="32">
        <v>274404.09999999998</v>
      </c>
      <c r="M31" s="32">
        <v>0</v>
      </c>
      <c r="N31" s="32">
        <v>0</v>
      </c>
      <c r="O31" s="32">
        <v>0</v>
      </c>
      <c r="P31" s="32">
        <v>0</v>
      </c>
      <c r="Q31" s="32">
        <f t="shared" si="6"/>
        <v>0</v>
      </c>
      <c r="R31" s="32">
        <v>0</v>
      </c>
      <c r="S31" s="32">
        <v>0</v>
      </c>
      <c r="T31" s="32">
        <v>0</v>
      </c>
      <c r="U31" s="32">
        <v>0</v>
      </c>
      <c r="V31" s="7" t="s">
        <v>121</v>
      </c>
    </row>
    <row r="32" spans="1:22" s="8" customFormat="1" ht="47.25" x14ac:dyDescent="0.25">
      <c r="A32" s="6"/>
      <c r="B32" s="54"/>
      <c r="C32" s="37" t="s">
        <v>21</v>
      </c>
      <c r="D32" s="32">
        <v>0</v>
      </c>
      <c r="E32" s="32">
        <f t="shared" si="4"/>
        <v>10583</v>
      </c>
      <c r="F32" s="32">
        <v>10583</v>
      </c>
      <c r="G32" s="32">
        <v>0</v>
      </c>
      <c r="H32" s="32">
        <v>0</v>
      </c>
      <c r="I32" s="32">
        <v>0</v>
      </c>
      <c r="J32" s="32">
        <v>10583</v>
      </c>
      <c r="K32" s="32">
        <f t="shared" si="5"/>
        <v>117036.8</v>
      </c>
      <c r="L32" s="32">
        <v>127619.8</v>
      </c>
      <c r="M32" s="32">
        <v>0</v>
      </c>
      <c r="N32" s="32">
        <v>0</v>
      </c>
      <c r="O32" s="32">
        <v>0</v>
      </c>
      <c r="P32" s="32">
        <v>153221.20000000001</v>
      </c>
      <c r="Q32" s="32">
        <f t="shared" si="6"/>
        <v>545831.69999999995</v>
      </c>
      <c r="R32" s="32">
        <v>699052.9</v>
      </c>
      <c r="S32" s="32">
        <v>0</v>
      </c>
      <c r="T32" s="32">
        <v>0</v>
      </c>
      <c r="U32" s="32">
        <v>0</v>
      </c>
      <c r="V32" s="7" t="s">
        <v>121</v>
      </c>
    </row>
    <row r="33" spans="1:22" s="8" customFormat="1" ht="47.25" x14ac:dyDescent="0.25">
      <c r="A33" s="6"/>
      <c r="B33" s="54"/>
      <c r="C33" s="37" t="s">
        <v>63</v>
      </c>
      <c r="D33" s="32">
        <v>42865</v>
      </c>
      <c r="E33" s="32">
        <f t="shared" si="4"/>
        <v>3740.4000000000015</v>
      </c>
      <c r="F33" s="32">
        <v>46605.4</v>
      </c>
      <c r="G33" s="32">
        <v>0</v>
      </c>
      <c r="H33" s="32">
        <v>0</v>
      </c>
      <c r="I33" s="32">
        <v>0</v>
      </c>
      <c r="J33" s="32">
        <v>0</v>
      </c>
      <c r="K33" s="32">
        <f t="shared" si="5"/>
        <v>0</v>
      </c>
      <c r="L33" s="32">
        <v>0</v>
      </c>
      <c r="M33" s="32">
        <v>0</v>
      </c>
      <c r="N33" s="32">
        <v>0</v>
      </c>
      <c r="O33" s="32">
        <v>0</v>
      </c>
      <c r="P33" s="32">
        <v>0</v>
      </c>
      <c r="Q33" s="32">
        <f t="shared" si="6"/>
        <v>0</v>
      </c>
      <c r="R33" s="32">
        <v>0</v>
      </c>
      <c r="S33" s="32">
        <v>0</v>
      </c>
      <c r="T33" s="32">
        <v>0</v>
      </c>
      <c r="U33" s="32">
        <v>0</v>
      </c>
      <c r="V33" s="7" t="s">
        <v>120</v>
      </c>
    </row>
    <row r="34" spans="1:22" s="27" customFormat="1" ht="47.25" hidden="1" x14ac:dyDescent="0.25">
      <c r="A34" s="25"/>
      <c r="B34" s="54"/>
      <c r="C34" s="35" t="s">
        <v>64</v>
      </c>
      <c r="D34" s="33">
        <v>0</v>
      </c>
      <c r="E34" s="33">
        <f t="shared" si="4"/>
        <v>0</v>
      </c>
      <c r="F34" s="33">
        <v>0</v>
      </c>
      <c r="G34" s="33"/>
      <c r="H34" s="33"/>
      <c r="I34" s="33"/>
      <c r="J34" s="33">
        <v>112305.2</v>
      </c>
      <c r="K34" s="33">
        <f t="shared" si="5"/>
        <v>0</v>
      </c>
      <c r="L34" s="33">
        <v>112305.2</v>
      </c>
      <c r="M34" s="33"/>
      <c r="N34" s="33"/>
      <c r="O34" s="33"/>
      <c r="P34" s="33">
        <v>361433.1</v>
      </c>
      <c r="Q34" s="33">
        <f t="shared" si="6"/>
        <v>0</v>
      </c>
      <c r="R34" s="33">
        <v>361433.1</v>
      </c>
      <c r="S34" s="33"/>
      <c r="T34" s="33"/>
      <c r="U34" s="33"/>
      <c r="V34" s="28"/>
    </row>
    <row r="35" spans="1:22" s="27" customFormat="1" hidden="1" x14ac:dyDescent="0.25">
      <c r="A35" s="25"/>
      <c r="B35" s="54"/>
      <c r="C35" s="35" t="s">
        <v>65</v>
      </c>
      <c r="D35" s="33">
        <v>4500</v>
      </c>
      <c r="E35" s="33">
        <f t="shared" si="4"/>
        <v>0</v>
      </c>
      <c r="F35" s="33">
        <v>4500</v>
      </c>
      <c r="G35" s="33"/>
      <c r="H35" s="33"/>
      <c r="I35" s="33"/>
      <c r="J35" s="33">
        <v>225983.3</v>
      </c>
      <c r="K35" s="33">
        <f t="shared" si="5"/>
        <v>0</v>
      </c>
      <c r="L35" s="33">
        <v>225983.3</v>
      </c>
      <c r="M35" s="33"/>
      <c r="N35" s="33"/>
      <c r="O35" s="33"/>
      <c r="P35" s="33">
        <v>267646.2</v>
      </c>
      <c r="Q35" s="33">
        <f t="shared" si="6"/>
        <v>0</v>
      </c>
      <c r="R35" s="33">
        <v>267646.2</v>
      </c>
      <c r="S35" s="33"/>
      <c r="T35" s="33"/>
      <c r="U35" s="33"/>
      <c r="V35" s="28"/>
    </row>
    <row r="36" spans="1:22" s="8" customFormat="1" ht="47.25" x14ac:dyDescent="0.25">
      <c r="A36" s="6"/>
      <c r="B36" s="54"/>
      <c r="C36" s="37" t="s">
        <v>66</v>
      </c>
      <c r="D36" s="32">
        <v>0</v>
      </c>
      <c r="E36" s="32">
        <f>F36-D36</f>
        <v>176279.5</v>
      </c>
      <c r="F36" s="32">
        <f>163168.6+13110.9</f>
        <v>176279.5</v>
      </c>
      <c r="G36" s="32">
        <v>0</v>
      </c>
      <c r="H36" s="32">
        <v>0</v>
      </c>
      <c r="I36" s="32">
        <v>0</v>
      </c>
      <c r="J36" s="32">
        <v>0</v>
      </c>
      <c r="K36" s="32">
        <f t="shared" si="5"/>
        <v>0</v>
      </c>
      <c r="L36" s="32">
        <v>0</v>
      </c>
      <c r="M36" s="32">
        <v>0</v>
      </c>
      <c r="N36" s="32">
        <v>0</v>
      </c>
      <c r="O36" s="32">
        <v>0</v>
      </c>
      <c r="P36" s="32">
        <v>0</v>
      </c>
      <c r="Q36" s="32">
        <f t="shared" si="6"/>
        <v>0</v>
      </c>
      <c r="R36" s="32">
        <v>0</v>
      </c>
      <c r="S36" s="32">
        <v>0</v>
      </c>
      <c r="T36" s="32">
        <v>0</v>
      </c>
      <c r="U36" s="32">
        <v>0</v>
      </c>
      <c r="V36" s="7" t="s">
        <v>120</v>
      </c>
    </row>
    <row r="37" spans="1:22" s="8" customFormat="1" ht="47.25" x14ac:dyDescent="0.25">
      <c r="A37" s="6"/>
      <c r="B37" s="54" t="s">
        <v>22</v>
      </c>
      <c r="C37" s="24" t="s">
        <v>35</v>
      </c>
      <c r="D37" s="32">
        <v>159263.29999999999</v>
      </c>
      <c r="E37" s="32">
        <f t="shared" si="4"/>
        <v>11481.299999999988</v>
      </c>
      <c r="F37" s="32">
        <v>170744.59999999998</v>
      </c>
      <c r="G37" s="32">
        <v>0</v>
      </c>
      <c r="H37" s="32">
        <v>0</v>
      </c>
      <c r="I37" s="32">
        <v>0</v>
      </c>
      <c r="J37" s="32">
        <v>0</v>
      </c>
      <c r="K37" s="32">
        <f t="shared" si="5"/>
        <v>0</v>
      </c>
      <c r="L37" s="32">
        <v>0</v>
      </c>
      <c r="M37" s="32">
        <v>0</v>
      </c>
      <c r="N37" s="32">
        <v>0</v>
      </c>
      <c r="O37" s="32">
        <v>0</v>
      </c>
      <c r="P37" s="32">
        <v>0</v>
      </c>
      <c r="Q37" s="32">
        <f t="shared" si="6"/>
        <v>0</v>
      </c>
      <c r="R37" s="32">
        <v>0</v>
      </c>
      <c r="S37" s="32">
        <v>0</v>
      </c>
      <c r="T37" s="32">
        <v>0</v>
      </c>
      <c r="U37" s="32">
        <v>0</v>
      </c>
      <c r="V37" s="7" t="s">
        <v>121</v>
      </c>
    </row>
    <row r="38" spans="1:22" s="8" customFormat="1" ht="63" x14ac:dyDescent="0.25">
      <c r="A38" s="6"/>
      <c r="B38" s="54"/>
      <c r="C38" s="24" t="s">
        <v>23</v>
      </c>
      <c r="D38" s="32">
        <v>304623.09999999998</v>
      </c>
      <c r="E38" s="32">
        <f t="shared" si="4"/>
        <v>-167267.19999999998</v>
      </c>
      <c r="F38" s="32">
        <v>137355.9</v>
      </c>
      <c r="G38" s="32">
        <v>0</v>
      </c>
      <c r="H38" s="32">
        <v>0</v>
      </c>
      <c r="I38" s="32">
        <v>0</v>
      </c>
      <c r="J38" s="32">
        <v>288942.3</v>
      </c>
      <c r="K38" s="32">
        <f t="shared" si="5"/>
        <v>30392.5</v>
      </c>
      <c r="L38" s="32">
        <v>319334.8</v>
      </c>
      <c r="M38" s="32">
        <v>184733.5</v>
      </c>
      <c r="N38" s="32">
        <f>O38-M38</f>
        <v>-184733.5</v>
      </c>
      <c r="O38" s="32">
        <v>0</v>
      </c>
      <c r="P38" s="32">
        <v>0</v>
      </c>
      <c r="Q38" s="32">
        <f>R38-P38</f>
        <v>317840</v>
      </c>
      <c r="R38" s="32">
        <v>317840</v>
      </c>
      <c r="S38" s="32">
        <v>0</v>
      </c>
      <c r="T38" s="32">
        <v>0</v>
      </c>
      <c r="U38" s="32">
        <v>0</v>
      </c>
      <c r="V38" s="1" t="s">
        <v>124</v>
      </c>
    </row>
    <row r="39" spans="1:22" s="27" customFormat="1" ht="15.75" hidden="1" customHeight="1" x14ac:dyDescent="0.25">
      <c r="A39" s="25"/>
      <c r="B39" s="54"/>
      <c r="C39" s="40" t="s">
        <v>74</v>
      </c>
      <c r="D39" s="33">
        <v>0</v>
      </c>
      <c r="E39" s="33">
        <f t="shared" si="4"/>
        <v>0</v>
      </c>
      <c r="F39" s="33">
        <v>0</v>
      </c>
      <c r="G39" s="33"/>
      <c r="H39" s="33"/>
      <c r="I39" s="33"/>
      <c r="J39" s="33">
        <v>507513.5</v>
      </c>
      <c r="K39" s="33">
        <f t="shared" si="5"/>
        <v>0</v>
      </c>
      <c r="L39" s="33">
        <v>507513.5</v>
      </c>
      <c r="M39" s="33"/>
      <c r="N39" s="33"/>
      <c r="O39" s="33"/>
      <c r="P39" s="33">
        <v>0</v>
      </c>
      <c r="Q39" s="33">
        <f t="shared" si="6"/>
        <v>0</v>
      </c>
      <c r="R39" s="33">
        <v>0</v>
      </c>
      <c r="S39" s="33"/>
      <c r="T39" s="33"/>
      <c r="U39" s="33"/>
      <c r="V39" s="29"/>
    </row>
    <row r="40" spans="1:22" s="27" customFormat="1" ht="78.75" hidden="1" customHeight="1" x14ac:dyDescent="0.25">
      <c r="A40" s="25"/>
      <c r="B40" s="54"/>
      <c r="C40" s="40" t="s">
        <v>75</v>
      </c>
      <c r="D40" s="33">
        <v>0</v>
      </c>
      <c r="E40" s="33">
        <f t="shared" si="4"/>
        <v>0</v>
      </c>
      <c r="F40" s="33">
        <v>0</v>
      </c>
      <c r="G40" s="33"/>
      <c r="H40" s="33"/>
      <c r="I40" s="33"/>
      <c r="J40" s="33">
        <v>200177.2</v>
      </c>
      <c r="K40" s="33">
        <f t="shared" si="5"/>
        <v>0</v>
      </c>
      <c r="L40" s="33">
        <v>200177.2</v>
      </c>
      <c r="M40" s="33"/>
      <c r="N40" s="33"/>
      <c r="O40" s="33"/>
      <c r="P40" s="33">
        <v>0</v>
      </c>
      <c r="Q40" s="33">
        <f t="shared" si="6"/>
        <v>0</v>
      </c>
      <c r="R40" s="33">
        <v>0</v>
      </c>
      <c r="S40" s="33"/>
      <c r="T40" s="33"/>
      <c r="U40" s="33"/>
      <c r="V40" s="29"/>
    </row>
    <row r="41" spans="1:22" s="27" customFormat="1" ht="31.5" hidden="1" x14ac:dyDescent="0.25">
      <c r="A41" s="25"/>
      <c r="B41" s="54" t="s">
        <v>14</v>
      </c>
      <c r="C41" s="40" t="s">
        <v>67</v>
      </c>
      <c r="D41" s="33">
        <v>172821.3</v>
      </c>
      <c r="E41" s="33">
        <f t="shared" si="4"/>
        <v>0</v>
      </c>
      <c r="F41" s="33">
        <v>172821.3</v>
      </c>
      <c r="G41" s="33"/>
      <c r="H41" s="33"/>
      <c r="I41" s="33"/>
      <c r="J41" s="33">
        <v>0</v>
      </c>
      <c r="K41" s="33">
        <f t="shared" si="5"/>
        <v>0</v>
      </c>
      <c r="L41" s="33">
        <v>0</v>
      </c>
      <c r="M41" s="33"/>
      <c r="N41" s="33"/>
      <c r="O41" s="33"/>
      <c r="P41" s="33">
        <v>0</v>
      </c>
      <c r="Q41" s="33">
        <f t="shared" si="6"/>
        <v>0</v>
      </c>
      <c r="R41" s="33">
        <v>0</v>
      </c>
      <c r="S41" s="33"/>
      <c r="T41" s="33"/>
      <c r="U41" s="33"/>
      <c r="V41" s="28"/>
    </row>
    <row r="42" spans="1:22" s="27" customFormat="1" ht="31.5" hidden="1" x14ac:dyDescent="0.25">
      <c r="A42" s="25"/>
      <c r="B42" s="54"/>
      <c r="C42" s="40" t="s">
        <v>68</v>
      </c>
      <c r="D42" s="33">
        <v>172824</v>
      </c>
      <c r="E42" s="33">
        <f t="shared" si="4"/>
        <v>0</v>
      </c>
      <c r="F42" s="33">
        <v>172824</v>
      </c>
      <c r="G42" s="33"/>
      <c r="H42" s="33"/>
      <c r="I42" s="33"/>
      <c r="J42" s="33">
        <v>0</v>
      </c>
      <c r="K42" s="33">
        <f t="shared" si="5"/>
        <v>0</v>
      </c>
      <c r="L42" s="33">
        <v>0</v>
      </c>
      <c r="M42" s="33"/>
      <c r="N42" s="33"/>
      <c r="O42" s="33"/>
      <c r="P42" s="33">
        <v>0</v>
      </c>
      <c r="Q42" s="33">
        <f t="shared" si="6"/>
        <v>0</v>
      </c>
      <c r="R42" s="33">
        <v>0</v>
      </c>
      <c r="S42" s="33"/>
      <c r="T42" s="33"/>
      <c r="U42" s="33"/>
      <c r="V42" s="28"/>
    </row>
    <row r="43" spans="1:22" s="8" customFormat="1" ht="47.25" x14ac:dyDescent="0.25">
      <c r="A43" s="6"/>
      <c r="B43" s="54"/>
      <c r="C43" s="24" t="s">
        <v>42</v>
      </c>
      <c r="D43" s="32">
        <v>194354.7</v>
      </c>
      <c r="E43" s="32">
        <f t="shared" si="4"/>
        <v>53411.700000000012</v>
      </c>
      <c r="F43" s="32">
        <v>247766.40000000002</v>
      </c>
      <c r="G43" s="32">
        <v>53411.7</v>
      </c>
      <c r="H43" s="32">
        <f>I43-G43</f>
        <v>-53411.7</v>
      </c>
      <c r="I43" s="32">
        <v>0</v>
      </c>
      <c r="J43" s="32">
        <v>0</v>
      </c>
      <c r="K43" s="32">
        <f t="shared" si="5"/>
        <v>0</v>
      </c>
      <c r="L43" s="32">
        <v>0</v>
      </c>
      <c r="M43" s="32">
        <v>0</v>
      </c>
      <c r="N43" s="32">
        <v>0</v>
      </c>
      <c r="O43" s="32">
        <v>0</v>
      </c>
      <c r="P43" s="32">
        <v>0</v>
      </c>
      <c r="Q43" s="32">
        <f t="shared" si="6"/>
        <v>0</v>
      </c>
      <c r="R43" s="32">
        <v>0</v>
      </c>
      <c r="S43" s="32">
        <v>0</v>
      </c>
      <c r="T43" s="32">
        <v>0</v>
      </c>
      <c r="U43" s="32">
        <v>0</v>
      </c>
      <c r="V43" s="7" t="s">
        <v>120</v>
      </c>
    </row>
    <row r="44" spans="1:22" s="8" customFormat="1" ht="110.25" x14ac:dyDescent="0.25">
      <c r="A44" s="6"/>
      <c r="B44" s="54" t="s">
        <v>69</v>
      </c>
      <c r="C44" s="37" t="s">
        <v>70</v>
      </c>
      <c r="D44" s="32">
        <v>125438.6</v>
      </c>
      <c r="E44" s="32">
        <f t="shared" si="4"/>
        <v>35428.600000000006</v>
      </c>
      <c r="F44" s="32">
        <v>160867.20000000001</v>
      </c>
      <c r="G44" s="32">
        <v>0</v>
      </c>
      <c r="H44" s="32">
        <v>0</v>
      </c>
      <c r="I44" s="32">
        <v>0</v>
      </c>
      <c r="J44" s="32">
        <v>0</v>
      </c>
      <c r="K44" s="32">
        <f t="shared" si="5"/>
        <v>0</v>
      </c>
      <c r="L44" s="32">
        <v>0</v>
      </c>
      <c r="M44" s="32">
        <v>0</v>
      </c>
      <c r="N44" s="32">
        <v>0</v>
      </c>
      <c r="O44" s="32">
        <v>0</v>
      </c>
      <c r="P44" s="32">
        <v>0</v>
      </c>
      <c r="Q44" s="32">
        <f t="shared" si="6"/>
        <v>0</v>
      </c>
      <c r="R44" s="32">
        <v>0</v>
      </c>
      <c r="S44" s="32">
        <v>0</v>
      </c>
      <c r="T44" s="32">
        <v>0</v>
      </c>
      <c r="U44" s="32">
        <v>0</v>
      </c>
      <c r="V44" s="7" t="s">
        <v>120</v>
      </c>
    </row>
    <row r="45" spans="1:22" s="8" customFormat="1" ht="47.25" x14ac:dyDescent="0.25">
      <c r="A45" s="6"/>
      <c r="B45" s="54"/>
      <c r="C45" s="37" t="s">
        <v>71</v>
      </c>
      <c r="D45" s="32">
        <v>0</v>
      </c>
      <c r="E45" s="32">
        <f t="shared" si="4"/>
        <v>69481.600000000006</v>
      </c>
      <c r="F45" s="32">
        <v>69481.600000000006</v>
      </c>
      <c r="G45" s="32">
        <v>0</v>
      </c>
      <c r="H45" s="32">
        <v>0</v>
      </c>
      <c r="I45" s="32">
        <v>0</v>
      </c>
      <c r="J45" s="32">
        <v>0</v>
      </c>
      <c r="K45" s="32">
        <f t="shared" si="5"/>
        <v>0</v>
      </c>
      <c r="L45" s="32">
        <v>0</v>
      </c>
      <c r="M45" s="32">
        <v>0</v>
      </c>
      <c r="N45" s="32">
        <v>0</v>
      </c>
      <c r="O45" s="32">
        <v>0</v>
      </c>
      <c r="P45" s="32">
        <v>0</v>
      </c>
      <c r="Q45" s="32">
        <f t="shared" si="6"/>
        <v>0</v>
      </c>
      <c r="R45" s="32">
        <v>0</v>
      </c>
      <c r="S45" s="32">
        <v>0</v>
      </c>
      <c r="T45" s="32">
        <v>0</v>
      </c>
      <c r="U45" s="32">
        <v>0</v>
      </c>
      <c r="V45" s="23" t="s">
        <v>122</v>
      </c>
    </row>
    <row r="46" spans="1:22" s="8" customFormat="1" ht="63" x14ac:dyDescent="0.25">
      <c r="A46" s="6"/>
      <c r="B46" s="38" t="s">
        <v>72</v>
      </c>
      <c r="C46" s="37" t="s">
        <v>73</v>
      </c>
      <c r="D46" s="32">
        <v>291678.3</v>
      </c>
      <c r="E46" s="32">
        <f t="shared" si="4"/>
        <v>-37600</v>
      </c>
      <c r="F46" s="32">
        <v>254078.3</v>
      </c>
      <c r="G46" s="32">
        <v>0</v>
      </c>
      <c r="H46" s="32">
        <v>0</v>
      </c>
      <c r="I46" s="32">
        <v>0</v>
      </c>
      <c r="J46" s="32">
        <v>94731.5</v>
      </c>
      <c r="K46" s="32">
        <f t="shared" si="5"/>
        <v>0</v>
      </c>
      <c r="L46" s="32">
        <v>94731.5</v>
      </c>
      <c r="M46" s="32">
        <v>0</v>
      </c>
      <c r="N46" s="32">
        <v>0</v>
      </c>
      <c r="O46" s="32">
        <v>0</v>
      </c>
      <c r="P46" s="32">
        <v>0</v>
      </c>
      <c r="Q46" s="32">
        <f t="shared" si="6"/>
        <v>0</v>
      </c>
      <c r="R46" s="32">
        <v>0</v>
      </c>
      <c r="S46" s="32">
        <v>0</v>
      </c>
      <c r="T46" s="32">
        <v>0</v>
      </c>
      <c r="U46" s="32">
        <v>0</v>
      </c>
      <c r="V46" s="1" t="s">
        <v>125</v>
      </c>
    </row>
    <row r="47" spans="1:22" s="27" customFormat="1" ht="47.25" hidden="1" x14ac:dyDescent="0.25">
      <c r="A47" s="25"/>
      <c r="B47" s="39" t="s">
        <v>76</v>
      </c>
      <c r="C47" s="35" t="s">
        <v>77</v>
      </c>
      <c r="D47" s="33">
        <v>0</v>
      </c>
      <c r="E47" s="33">
        <f t="shared" si="4"/>
        <v>0</v>
      </c>
      <c r="F47" s="33">
        <v>0</v>
      </c>
      <c r="G47" s="33"/>
      <c r="H47" s="33"/>
      <c r="I47" s="33"/>
      <c r="J47" s="33">
        <v>50074.8</v>
      </c>
      <c r="K47" s="33">
        <f t="shared" si="5"/>
        <v>0</v>
      </c>
      <c r="L47" s="33">
        <v>50074.8</v>
      </c>
      <c r="M47" s="33"/>
      <c r="N47" s="33"/>
      <c r="O47" s="33"/>
      <c r="P47" s="33">
        <v>0</v>
      </c>
      <c r="Q47" s="33">
        <f t="shared" si="6"/>
        <v>0</v>
      </c>
      <c r="R47" s="33">
        <v>0</v>
      </c>
      <c r="S47" s="33"/>
      <c r="T47" s="33"/>
      <c r="U47" s="33"/>
      <c r="V47" s="29"/>
    </row>
    <row r="48" spans="1:22" s="11" customFormat="1" x14ac:dyDescent="0.25">
      <c r="A48" s="9"/>
      <c r="B48" s="50" t="s">
        <v>29</v>
      </c>
      <c r="C48" s="50"/>
      <c r="D48" s="31">
        <f>D49</f>
        <v>0</v>
      </c>
      <c r="E48" s="31">
        <f t="shared" ref="E48:U49" si="7">E49</f>
        <v>0</v>
      </c>
      <c r="F48" s="31">
        <f t="shared" si="7"/>
        <v>0</v>
      </c>
      <c r="G48" s="31">
        <f t="shared" si="7"/>
        <v>0</v>
      </c>
      <c r="H48" s="31">
        <f t="shared" si="7"/>
        <v>0</v>
      </c>
      <c r="I48" s="31">
        <f t="shared" si="7"/>
        <v>0</v>
      </c>
      <c r="J48" s="31">
        <f t="shared" si="7"/>
        <v>137892.20000000001</v>
      </c>
      <c r="K48" s="31">
        <f t="shared" si="7"/>
        <v>0</v>
      </c>
      <c r="L48" s="31">
        <f t="shared" si="7"/>
        <v>137892.20000000001</v>
      </c>
      <c r="M48" s="31">
        <f t="shared" si="7"/>
        <v>0</v>
      </c>
      <c r="N48" s="31">
        <f t="shared" si="7"/>
        <v>0</v>
      </c>
      <c r="O48" s="31">
        <f t="shared" si="7"/>
        <v>0</v>
      </c>
      <c r="P48" s="31">
        <f t="shared" si="7"/>
        <v>56889.7</v>
      </c>
      <c r="Q48" s="31">
        <f t="shared" si="7"/>
        <v>0</v>
      </c>
      <c r="R48" s="31">
        <f t="shared" si="7"/>
        <v>56889.7</v>
      </c>
      <c r="S48" s="31">
        <f t="shared" si="7"/>
        <v>0</v>
      </c>
      <c r="T48" s="31">
        <f t="shared" si="7"/>
        <v>0</v>
      </c>
      <c r="U48" s="31">
        <f t="shared" si="7"/>
        <v>0</v>
      </c>
      <c r="V48" s="10"/>
    </row>
    <row r="49" spans="1:22" s="27" customFormat="1" hidden="1" x14ac:dyDescent="0.25">
      <c r="A49" s="25"/>
      <c r="B49" s="51" t="s">
        <v>79</v>
      </c>
      <c r="C49" s="51"/>
      <c r="D49" s="33">
        <f>D50</f>
        <v>0</v>
      </c>
      <c r="E49" s="33">
        <f t="shared" si="7"/>
        <v>0</v>
      </c>
      <c r="F49" s="33">
        <f t="shared" si="7"/>
        <v>0</v>
      </c>
      <c r="G49" s="33">
        <f t="shared" si="7"/>
        <v>0</v>
      </c>
      <c r="H49" s="33">
        <f t="shared" si="7"/>
        <v>0</v>
      </c>
      <c r="I49" s="33">
        <f t="shared" si="7"/>
        <v>0</v>
      </c>
      <c r="J49" s="33">
        <f t="shared" si="7"/>
        <v>137892.20000000001</v>
      </c>
      <c r="K49" s="33">
        <f t="shared" si="7"/>
        <v>0</v>
      </c>
      <c r="L49" s="33">
        <f t="shared" si="7"/>
        <v>137892.20000000001</v>
      </c>
      <c r="M49" s="33">
        <f t="shared" si="7"/>
        <v>0</v>
      </c>
      <c r="N49" s="33">
        <f t="shared" si="7"/>
        <v>0</v>
      </c>
      <c r="O49" s="33">
        <f t="shared" si="7"/>
        <v>0</v>
      </c>
      <c r="P49" s="33">
        <f t="shared" si="7"/>
        <v>56889.7</v>
      </c>
      <c r="Q49" s="33">
        <f t="shared" si="7"/>
        <v>0</v>
      </c>
      <c r="R49" s="33">
        <f t="shared" si="7"/>
        <v>56889.7</v>
      </c>
      <c r="S49" s="33">
        <f t="shared" si="7"/>
        <v>0</v>
      </c>
      <c r="T49" s="33">
        <f t="shared" si="7"/>
        <v>0</v>
      </c>
      <c r="U49" s="33">
        <f t="shared" si="7"/>
        <v>0</v>
      </c>
      <c r="V49" s="26"/>
    </row>
    <row r="50" spans="1:22" s="27" customFormat="1" ht="47.25" hidden="1" x14ac:dyDescent="0.25">
      <c r="A50" s="25"/>
      <c r="B50" s="39" t="s">
        <v>76</v>
      </c>
      <c r="C50" s="35" t="s">
        <v>78</v>
      </c>
      <c r="D50" s="33">
        <v>0</v>
      </c>
      <c r="E50" s="33">
        <f t="shared" ref="E50" si="8">F50-D50</f>
        <v>0</v>
      </c>
      <c r="F50" s="33">
        <v>0</v>
      </c>
      <c r="G50" s="33"/>
      <c r="H50" s="33"/>
      <c r="I50" s="33"/>
      <c r="J50" s="33">
        <v>137892.20000000001</v>
      </c>
      <c r="K50" s="33">
        <f t="shared" ref="K50" si="9">L50-J50</f>
        <v>0</v>
      </c>
      <c r="L50" s="33">
        <v>137892.20000000001</v>
      </c>
      <c r="M50" s="33"/>
      <c r="N50" s="33"/>
      <c r="O50" s="33"/>
      <c r="P50" s="33">
        <v>56889.7</v>
      </c>
      <c r="Q50" s="33">
        <f t="shared" ref="Q50" si="10">R50-P50</f>
        <v>0</v>
      </c>
      <c r="R50" s="33">
        <v>56889.7</v>
      </c>
      <c r="S50" s="33"/>
      <c r="T50" s="33"/>
      <c r="U50" s="33"/>
      <c r="V50" s="29"/>
    </row>
    <row r="51" spans="1:22" s="8" customFormat="1" x14ac:dyDescent="0.25">
      <c r="A51" s="6"/>
      <c r="B51" s="50" t="s">
        <v>24</v>
      </c>
      <c r="C51" s="50"/>
      <c r="D51" s="31">
        <f>D52</f>
        <v>703800</v>
      </c>
      <c r="E51" s="31">
        <f t="shared" ref="E51:U51" si="11">E52</f>
        <v>0</v>
      </c>
      <c r="F51" s="31">
        <f t="shared" si="11"/>
        <v>703800</v>
      </c>
      <c r="G51" s="31">
        <f t="shared" si="11"/>
        <v>0</v>
      </c>
      <c r="H51" s="31">
        <f t="shared" si="11"/>
        <v>0</v>
      </c>
      <c r="I51" s="31">
        <f t="shared" si="11"/>
        <v>0</v>
      </c>
      <c r="J51" s="31">
        <f t="shared" si="11"/>
        <v>418892.1</v>
      </c>
      <c r="K51" s="31">
        <f t="shared" si="11"/>
        <v>0</v>
      </c>
      <c r="L51" s="31">
        <f t="shared" si="11"/>
        <v>418892.1</v>
      </c>
      <c r="M51" s="31">
        <f t="shared" si="11"/>
        <v>0</v>
      </c>
      <c r="N51" s="31">
        <f t="shared" si="11"/>
        <v>0</v>
      </c>
      <c r="O51" s="31">
        <f t="shared" si="11"/>
        <v>0</v>
      </c>
      <c r="P51" s="31">
        <f t="shared" si="11"/>
        <v>0</v>
      </c>
      <c r="Q51" s="31">
        <f t="shared" si="11"/>
        <v>329546.90000000002</v>
      </c>
      <c r="R51" s="31">
        <f t="shared" si="11"/>
        <v>329546.90000000002</v>
      </c>
      <c r="S51" s="31">
        <f t="shared" si="11"/>
        <v>0</v>
      </c>
      <c r="T51" s="31">
        <f t="shared" si="11"/>
        <v>0</v>
      </c>
      <c r="U51" s="31">
        <f t="shared" si="11"/>
        <v>0</v>
      </c>
      <c r="V51" s="7"/>
    </row>
    <row r="52" spans="1:22" s="8" customFormat="1" x14ac:dyDescent="0.25">
      <c r="A52" s="6"/>
      <c r="B52" s="55" t="s">
        <v>25</v>
      </c>
      <c r="C52" s="55"/>
      <c r="D52" s="32">
        <f>D53+D54</f>
        <v>703800</v>
      </c>
      <c r="E52" s="32">
        <f t="shared" ref="E52:U52" si="12">E53+E54</f>
        <v>0</v>
      </c>
      <c r="F52" s="32">
        <f t="shared" si="12"/>
        <v>703800</v>
      </c>
      <c r="G52" s="32">
        <f t="shared" si="12"/>
        <v>0</v>
      </c>
      <c r="H52" s="32">
        <f t="shared" si="12"/>
        <v>0</v>
      </c>
      <c r="I52" s="32">
        <f t="shared" si="12"/>
        <v>0</v>
      </c>
      <c r="J52" s="32">
        <f t="shared" si="12"/>
        <v>418892.1</v>
      </c>
      <c r="K52" s="32">
        <f t="shared" si="12"/>
        <v>0</v>
      </c>
      <c r="L52" s="32">
        <f t="shared" si="12"/>
        <v>418892.1</v>
      </c>
      <c r="M52" s="32">
        <f t="shared" si="12"/>
        <v>0</v>
      </c>
      <c r="N52" s="32">
        <f t="shared" si="12"/>
        <v>0</v>
      </c>
      <c r="O52" s="32">
        <f t="shared" si="12"/>
        <v>0</v>
      </c>
      <c r="P52" s="32">
        <f t="shared" si="12"/>
        <v>0</v>
      </c>
      <c r="Q52" s="32">
        <f t="shared" si="12"/>
        <v>329546.90000000002</v>
      </c>
      <c r="R52" s="32">
        <f t="shared" si="12"/>
        <v>329546.90000000002</v>
      </c>
      <c r="S52" s="32">
        <f t="shared" si="12"/>
        <v>0</v>
      </c>
      <c r="T52" s="32">
        <f t="shared" si="12"/>
        <v>0</v>
      </c>
      <c r="U52" s="32">
        <f t="shared" si="12"/>
        <v>0</v>
      </c>
      <c r="V52" s="7"/>
    </row>
    <row r="53" spans="1:22" s="27" customFormat="1" ht="31.5" hidden="1" x14ac:dyDescent="0.25">
      <c r="A53" s="25"/>
      <c r="B53" s="39" t="s">
        <v>13</v>
      </c>
      <c r="C53" s="35" t="s">
        <v>80</v>
      </c>
      <c r="D53" s="33">
        <v>285000</v>
      </c>
      <c r="E53" s="33">
        <f t="shared" ref="E53:E54" si="13">F53-D53</f>
        <v>0</v>
      </c>
      <c r="F53" s="33">
        <v>285000</v>
      </c>
      <c r="G53" s="33"/>
      <c r="H53" s="33"/>
      <c r="I53" s="33"/>
      <c r="J53" s="33">
        <v>0</v>
      </c>
      <c r="K53" s="33">
        <f t="shared" ref="K53:K54" si="14">L53-J53</f>
        <v>0</v>
      </c>
      <c r="L53" s="33">
        <v>0</v>
      </c>
      <c r="M53" s="33"/>
      <c r="N53" s="33"/>
      <c r="O53" s="33"/>
      <c r="P53" s="33">
        <v>0</v>
      </c>
      <c r="Q53" s="33">
        <f t="shared" ref="Q53:Q54" si="15">R53-P53</f>
        <v>0</v>
      </c>
      <c r="R53" s="33">
        <v>0</v>
      </c>
      <c r="S53" s="33"/>
      <c r="T53" s="33"/>
      <c r="U53" s="33"/>
      <c r="V53" s="29"/>
    </row>
    <row r="54" spans="1:22" s="8" customFormat="1" ht="47.25" x14ac:dyDescent="0.25">
      <c r="A54" s="6"/>
      <c r="B54" s="38" t="s">
        <v>31</v>
      </c>
      <c r="C54" s="37" t="s">
        <v>81</v>
      </c>
      <c r="D54" s="32">
        <v>418800</v>
      </c>
      <c r="E54" s="32">
        <f t="shared" si="13"/>
        <v>0</v>
      </c>
      <c r="F54" s="32">
        <v>418800</v>
      </c>
      <c r="G54" s="32">
        <v>0</v>
      </c>
      <c r="H54" s="32">
        <v>0</v>
      </c>
      <c r="I54" s="32">
        <v>0</v>
      </c>
      <c r="J54" s="32">
        <v>418892.1</v>
      </c>
      <c r="K54" s="32">
        <f t="shared" si="14"/>
        <v>0</v>
      </c>
      <c r="L54" s="32">
        <v>418892.1</v>
      </c>
      <c r="M54" s="32">
        <v>0</v>
      </c>
      <c r="N54" s="32">
        <v>0</v>
      </c>
      <c r="O54" s="32">
        <v>0</v>
      </c>
      <c r="P54" s="32">
        <v>0</v>
      </c>
      <c r="Q54" s="32">
        <f t="shared" si="15"/>
        <v>329546.90000000002</v>
      </c>
      <c r="R54" s="32">
        <v>329546.90000000002</v>
      </c>
      <c r="S54" s="32">
        <v>0</v>
      </c>
      <c r="T54" s="32">
        <v>0</v>
      </c>
      <c r="U54" s="32">
        <v>0</v>
      </c>
      <c r="V54" s="1" t="s">
        <v>126</v>
      </c>
    </row>
    <row r="55" spans="1:22" s="8" customFormat="1" x14ac:dyDescent="0.25">
      <c r="A55" s="6"/>
      <c r="B55" s="50" t="s">
        <v>34</v>
      </c>
      <c r="C55" s="50"/>
      <c r="D55" s="31">
        <f>D56+D62</f>
        <v>445484.2</v>
      </c>
      <c r="E55" s="31">
        <f t="shared" ref="E55:U55" si="16">E56+E62</f>
        <v>36893.9</v>
      </c>
      <c r="F55" s="31">
        <f t="shared" si="16"/>
        <v>482378.1</v>
      </c>
      <c r="G55" s="31">
        <f t="shared" si="16"/>
        <v>95545.2</v>
      </c>
      <c r="H55" s="31">
        <f t="shared" si="16"/>
        <v>0</v>
      </c>
      <c r="I55" s="31">
        <f t="shared" si="16"/>
        <v>95545.2</v>
      </c>
      <c r="J55" s="31">
        <f t="shared" si="16"/>
        <v>0</v>
      </c>
      <c r="K55" s="31">
        <f t="shared" si="16"/>
        <v>0</v>
      </c>
      <c r="L55" s="31">
        <f t="shared" si="16"/>
        <v>0</v>
      </c>
      <c r="M55" s="31">
        <f t="shared" si="16"/>
        <v>0</v>
      </c>
      <c r="N55" s="31">
        <f t="shared" si="16"/>
        <v>0</v>
      </c>
      <c r="O55" s="31">
        <f t="shared" si="16"/>
        <v>0</v>
      </c>
      <c r="P55" s="31">
        <f t="shared" si="16"/>
        <v>0</v>
      </c>
      <c r="Q55" s="31">
        <f t="shared" si="16"/>
        <v>0</v>
      </c>
      <c r="R55" s="31">
        <f t="shared" si="16"/>
        <v>0</v>
      </c>
      <c r="S55" s="31">
        <f t="shared" si="16"/>
        <v>0</v>
      </c>
      <c r="T55" s="31">
        <f t="shared" si="16"/>
        <v>0</v>
      </c>
      <c r="U55" s="31">
        <f t="shared" si="16"/>
        <v>0</v>
      </c>
      <c r="V55" s="1"/>
    </row>
    <row r="56" spans="1:22" s="8" customFormat="1" x14ac:dyDescent="0.25">
      <c r="A56" s="6"/>
      <c r="B56" s="55" t="s">
        <v>2</v>
      </c>
      <c r="C56" s="55"/>
      <c r="D56" s="32">
        <f>D57+D58+D59+D60+D61</f>
        <v>296041.7</v>
      </c>
      <c r="E56" s="32">
        <f t="shared" ref="E56:U56" si="17">E57+E58+E59+E60+E61</f>
        <v>36893.9</v>
      </c>
      <c r="F56" s="32">
        <f t="shared" si="17"/>
        <v>332935.59999999998</v>
      </c>
      <c r="G56" s="32">
        <f t="shared" si="17"/>
        <v>0</v>
      </c>
      <c r="H56" s="32">
        <f t="shared" si="17"/>
        <v>0</v>
      </c>
      <c r="I56" s="32">
        <f t="shared" si="17"/>
        <v>0</v>
      </c>
      <c r="J56" s="32">
        <f t="shared" si="17"/>
        <v>0</v>
      </c>
      <c r="K56" s="32">
        <f t="shared" si="17"/>
        <v>0</v>
      </c>
      <c r="L56" s="32">
        <f t="shared" si="17"/>
        <v>0</v>
      </c>
      <c r="M56" s="32">
        <f t="shared" si="17"/>
        <v>0</v>
      </c>
      <c r="N56" s="32">
        <f t="shared" si="17"/>
        <v>0</v>
      </c>
      <c r="O56" s="32">
        <f t="shared" si="17"/>
        <v>0</v>
      </c>
      <c r="P56" s="32">
        <f t="shared" si="17"/>
        <v>0</v>
      </c>
      <c r="Q56" s="32">
        <f t="shared" si="17"/>
        <v>0</v>
      </c>
      <c r="R56" s="32">
        <f t="shared" si="17"/>
        <v>0</v>
      </c>
      <c r="S56" s="32">
        <f t="shared" si="17"/>
        <v>0</v>
      </c>
      <c r="T56" s="32">
        <f t="shared" si="17"/>
        <v>0</v>
      </c>
      <c r="U56" s="32">
        <f t="shared" si="17"/>
        <v>0</v>
      </c>
      <c r="V56" s="1"/>
    </row>
    <row r="57" spans="1:22" s="8" customFormat="1" ht="47.25" x14ac:dyDescent="0.25">
      <c r="A57" s="6"/>
      <c r="B57" s="38" t="s">
        <v>12</v>
      </c>
      <c r="C57" s="37" t="s">
        <v>33</v>
      </c>
      <c r="D57" s="32">
        <v>0</v>
      </c>
      <c r="E57" s="32">
        <f t="shared" ref="E57:E61" si="18">F57-D57</f>
        <v>36893.9</v>
      </c>
      <c r="F57" s="32">
        <v>36893.9</v>
      </c>
      <c r="G57" s="32">
        <v>0</v>
      </c>
      <c r="H57" s="32">
        <v>0</v>
      </c>
      <c r="I57" s="32">
        <v>0</v>
      </c>
      <c r="J57" s="32">
        <v>0</v>
      </c>
      <c r="K57" s="32">
        <f t="shared" ref="K57:K61" si="19">L57-J57</f>
        <v>0</v>
      </c>
      <c r="L57" s="32">
        <v>0</v>
      </c>
      <c r="M57" s="32">
        <v>0</v>
      </c>
      <c r="N57" s="32">
        <v>0</v>
      </c>
      <c r="O57" s="32">
        <v>0</v>
      </c>
      <c r="P57" s="32">
        <v>0</v>
      </c>
      <c r="Q57" s="32">
        <f t="shared" ref="Q57:Q61" si="20">R57-P57</f>
        <v>0</v>
      </c>
      <c r="R57" s="32">
        <v>0</v>
      </c>
      <c r="S57" s="32">
        <v>0</v>
      </c>
      <c r="T57" s="32">
        <v>0</v>
      </c>
      <c r="U57" s="32">
        <v>0</v>
      </c>
      <c r="V57" s="23" t="s">
        <v>122</v>
      </c>
    </row>
    <row r="58" spans="1:22" s="27" customFormat="1" ht="47.25" hidden="1" customHeight="1" x14ac:dyDescent="0.25">
      <c r="A58" s="25"/>
      <c r="B58" s="39" t="s">
        <v>19</v>
      </c>
      <c r="C58" s="35" t="s">
        <v>82</v>
      </c>
      <c r="D58" s="33">
        <v>82788.399999999994</v>
      </c>
      <c r="E58" s="33">
        <f t="shared" si="18"/>
        <v>0</v>
      </c>
      <c r="F58" s="33">
        <v>82788.399999999994</v>
      </c>
      <c r="G58" s="33"/>
      <c r="H58" s="33"/>
      <c r="I58" s="33"/>
      <c r="J58" s="33">
        <v>0</v>
      </c>
      <c r="K58" s="33">
        <f t="shared" si="19"/>
        <v>0</v>
      </c>
      <c r="L58" s="33">
        <v>0</v>
      </c>
      <c r="M58" s="33"/>
      <c r="N58" s="33"/>
      <c r="O58" s="33"/>
      <c r="P58" s="33">
        <v>0</v>
      </c>
      <c r="Q58" s="33">
        <f t="shared" si="20"/>
        <v>0</v>
      </c>
      <c r="R58" s="33">
        <v>0</v>
      </c>
      <c r="S58" s="33"/>
      <c r="T58" s="33"/>
      <c r="U58" s="33"/>
      <c r="V58" s="29"/>
    </row>
    <row r="59" spans="1:22" s="27" customFormat="1" ht="47.25" hidden="1" customHeight="1" x14ac:dyDescent="0.25">
      <c r="A59" s="25"/>
      <c r="B59" s="39" t="s">
        <v>83</v>
      </c>
      <c r="C59" s="35" t="s">
        <v>84</v>
      </c>
      <c r="D59" s="33">
        <v>65662.899999999994</v>
      </c>
      <c r="E59" s="33">
        <f t="shared" si="18"/>
        <v>0</v>
      </c>
      <c r="F59" s="33">
        <v>65662.899999999994</v>
      </c>
      <c r="G59" s="33"/>
      <c r="H59" s="33"/>
      <c r="I59" s="33"/>
      <c r="J59" s="33">
        <v>0</v>
      </c>
      <c r="K59" s="33">
        <f t="shared" si="19"/>
        <v>0</v>
      </c>
      <c r="L59" s="33">
        <v>0</v>
      </c>
      <c r="M59" s="33"/>
      <c r="N59" s="33"/>
      <c r="O59" s="33"/>
      <c r="P59" s="33">
        <v>0</v>
      </c>
      <c r="Q59" s="33">
        <f t="shared" si="20"/>
        <v>0</v>
      </c>
      <c r="R59" s="33">
        <v>0</v>
      </c>
      <c r="S59" s="33"/>
      <c r="T59" s="33"/>
      <c r="U59" s="33"/>
      <c r="V59" s="29"/>
    </row>
    <row r="60" spans="1:22" s="27" customFormat="1" ht="47.25" hidden="1" customHeight="1" x14ac:dyDescent="0.25">
      <c r="A60" s="25"/>
      <c r="B60" s="39" t="s">
        <v>72</v>
      </c>
      <c r="C60" s="35" t="s">
        <v>85</v>
      </c>
      <c r="D60" s="33">
        <v>40762.6</v>
      </c>
      <c r="E60" s="33">
        <f t="shared" si="18"/>
        <v>0</v>
      </c>
      <c r="F60" s="33">
        <v>40762.6</v>
      </c>
      <c r="G60" s="33"/>
      <c r="H60" s="33"/>
      <c r="I60" s="33"/>
      <c r="J60" s="33">
        <v>0</v>
      </c>
      <c r="K60" s="33">
        <f t="shared" si="19"/>
        <v>0</v>
      </c>
      <c r="L60" s="33">
        <v>0</v>
      </c>
      <c r="M60" s="33"/>
      <c r="N60" s="33"/>
      <c r="O60" s="33"/>
      <c r="P60" s="33">
        <v>0</v>
      </c>
      <c r="Q60" s="33">
        <f t="shared" si="20"/>
        <v>0</v>
      </c>
      <c r="R60" s="33">
        <v>0</v>
      </c>
      <c r="S60" s="33"/>
      <c r="T60" s="33"/>
      <c r="U60" s="33"/>
      <c r="V60" s="29"/>
    </row>
    <row r="61" spans="1:22" s="27" customFormat="1" ht="31.5" hidden="1" customHeight="1" x14ac:dyDescent="0.25">
      <c r="A61" s="25"/>
      <c r="B61" s="39" t="s">
        <v>32</v>
      </c>
      <c r="C61" s="35" t="s">
        <v>86</v>
      </c>
      <c r="D61" s="33">
        <v>106827.8</v>
      </c>
      <c r="E61" s="33">
        <f t="shared" si="18"/>
        <v>0</v>
      </c>
      <c r="F61" s="33">
        <v>106827.8</v>
      </c>
      <c r="G61" s="33"/>
      <c r="H61" s="33"/>
      <c r="I61" s="33"/>
      <c r="J61" s="33">
        <v>0</v>
      </c>
      <c r="K61" s="33">
        <f t="shared" si="19"/>
        <v>0</v>
      </c>
      <c r="L61" s="33">
        <v>0</v>
      </c>
      <c r="M61" s="33"/>
      <c r="N61" s="33"/>
      <c r="O61" s="33"/>
      <c r="P61" s="33">
        <v>0</v>
      </c>
      <c r="Q61" s="33">
        <f t="shared" si="20"/>
        <v>0</v>
      </c>
      <c r="R61" s="33">
        <v>0</v>
      </c>
      <c r="S61" s="33"/>
      <c r="T61" s="33"/>
      <c r="U61" s="33"/>
      <c r="V61" s="29"/>
    </row>
    <row r="62" spans="1:22" s="8" customFormat="1" hidden="1" x14ac:dyDescent="0.25">
      <c r="A62" s="6"/>
      <c r="B62" s="55" t="s">
        <v>87</v>
      </c>
      <c r="C62" s="55"/>
      <c r="D62" s="32">
        <f>D63</f>
        <v>149442.5</v>
      </c>
      <c r="E62" s="32">
        <f t="shared" ref="E62:U62" si="21">E63</f>
        <v>0</v>
      </c>
      <c r="F62" s="32">
        <f t="shared" si="21"/>
        <v>149442.5</v>
      </c>
      <c r="G62" s="32">
        <f t="shared" si="21"/>
        <v>95545.2</v>
      </c>
      <c r="H62" s="32">
        <f t="shared" si="21"/>
        <v>0</v>
      </c>
      <c r="I62" s="32">
        <f t="shared" si="21"/>
        <v>95545.2</v>
      </c>
      <c r="J62" s="32">
        <f t="shared" si="21"/>
        <v>0</v>
      </c>
      <c r="K62" s="32">
        <f t="shared" si="21"/>
        <v>0</v>
      </c>
      <c r="L62" s="32">
        <f t="shared" si="21"/>
        <v>0</v>
      </c>
      <c r="M62" s="32">
        <f t="shared" si="21"/>
        <v>0</v>
      </c>
      <c r="N62" s="32">
        <f t="shared" si="21"/>
        <v>0</v>
      </c>
      <c r="O62" s="32">
        <f t="shared" si="21"/>
        <v>0</v>
      </c>
      <c r="P62" s="32">
        <f t="shared" si="21"/>
        <v>0</v>
      </c>
      <c r="Q62" s="32">
        <f t="shared" si="21"/>
        <v>0</v>
      </c>
      <c r="R62" s="32">
        <f t="shared" si="21"/>
        <v>0</v>
      </c>
      <c r="S62" s="32">
        <f t="shared" si="21"/>
        <v>0</v>
      </c>
      <c r="T62" s="32">
        <f t="shared" si="21"/>
        <v>0</v>
      </c>
      <c r="U62" s="32">
        <f t="shared" si="21"/>
        <v>0</v>
      </c>
      <c r="V62" s="1"/>
    </row>
    <row r="63" spans="1:22" s="8" customFormat="1" ht="31.5" hidden="1" x14ac:dyDescent="0.25">
      <c r="A63" s="6"/>
      <c r="B63" s="38" t="s">
        <v>32</v>
      </c>
      <c r="C63" s="37" t="s">
        <v>47</v>
      </c>
      <c r="D63" s="32">
        <v>149442.5</v>
      </c>
      <c r="E63" s="32">
        <f t="shared" ref="E63" si="22">F63-D63</f>
        <v>0</v>
      </c>
      <c r="F63" s="32">
        <v>149442.5</v>
      </c>
      <c r="G63" s="32">
        <v>95545.2</v>
      </c>
      <c r="H63" s="32">
        <f>I63-G63</f>
        <v>0</v>
      </c>
      <c r="I63" s="32">
        <v>95545.2</v>
      </c>
      <c r="J63" s="32">
        <v>0</v>
      </c>
      <c r="K63" s="32">
        <f t="shared" ref="K63" si="23">L63-J63</f>
        <v>0</v>
      </c>
      <c r="L63" s="32">
        <v>0</v>
      </c>
      <c r="M63" s="32">
        <v>0</v>
      </c>
      <c r="N63" s="32">
        <v>0</v>
      </c>
      <c r="O63" s="32">
        <v>0</v>
      </c>
      <c r="P63" s="32">
        <v>0</v>
      </c>
      <c r="Q63" s="32">
        <f t="shared" ref="Q63" si="24">R63-P63</f>
        <v>0</v>
      </c>
      <c r="R63" s="32">
        <v>0</v>
      </c>
      <c r="S63" s="32">
        <v>0</v>
      </c>
      <c r="T63" s="32">
        <v>0</v>
      </c>
      <c r="U63" s="32">
        <v>0</v>
      </c>
      <c r="V63" s="1"/>
    </row>
    <row r="64" spans="1:22" s="8" customFormat="1" ht="30.75" customHeight="1" x14ac:dyDescent="0.25">
      <c r="A64" s="6"/>
      <c r="B64" s="50" t="s">
        <v>26</v>
      </c>
      <c r="C64" s="50"/>
      <c r="D64" s="31">
        <f>D65</f>
        <v>918195.89999999991</v>
      </c>
      <c r="E64" s="31">
        <f t="shared" ref="E64:U64" si="25">E65</f>
        <v>358702.6</v>
      </c>
      <c r="F64" s="31">
        <f t="shared" si="25"/>
        <v>1276916.4999999998</v>
      </c>
      <c r="G64" s="31">
        <f t="shared" si="25"/>
        <v>59501</v>
      </c>
      <c r="H64" s="31">
        <f t="shared" si="25"/>
        <v>0</v>
      </c>
      <c r="I64" s="31">
        <f t="shared" si="25"/>
        <v>59501</v>
      </c>
      <c r="J64" s="31">
        <f t="shared" si="25"/>
        <v>1237191.7</v>
      </c>
      <c r="K64" s="31">
        <f t="shared" si="25"/>
        <v>0</v>
      </c>
      <c r="L64" s="31">
        <f t="shared" si="25"/>
        <v>1237191.7</v>
      </c>
      <c r="M64" s="31">
        <f t="shared" si="25"/>
        <v>126330.6</v>
      </c>
      <c r="N64" s="31">
        <f t="shared" si="25"/>
        <v>0</v>
      </c>
      <c r="O64" s="31">
        <f t="shared" si="25"/>
        <v>126330.6</v>
      </c>
      <c r="P64" s="31">
        <f t="shared" si="25"/>
        <v>977869.00000000012</v>
      </c>
      <c r="Q64" s="31">
        <f t="shared" si="25"/>
        <v>0</v>
      </c>
      <c r="R64" s="31">
        <f t="shared" si="25"/>
        <v>977869.00000000012</v>
      </c>
      <c r="S64" s="31">
        <f t="shared" si="25"/>
        <v>191396.3</v>
      </c>
      <c r="T64" s="31">
        <f t="shared" si="25"/>
        <v>0</v>
      </c>
      <c r="U64" s="31">
        <f t="shared" si="25"/>
        <v>191396.3</v>
      </c>
      <c r="V64" s="1"/>
    </row>
    <row r="65" spans="1:22" s="8" customFormat="1" ht="34.5" customHeight="1" x14ac:dyDescent="0.25">
      <c r="A65" s="6"/>
      <c r="B65" s="55" t="s">
        <v>1</v>
      </c>
      <c r="C65" s="55"/>
      <c r="D65" s="32">
        <f>D66+D67+D68+D69+D70+D71+D72+D73+D74+D75+D76+D77+D78+D79+D80+D81+D82</f>
        <v>918195.89999999991</v>
      </c>
      <c r="E65" s="32">
        <f t="shared" ref="E65:U65" si="26">E66+E67+E68+E69+E70+E71+E72+E73+E74+E75+E76+E77+E78+E79+E80+E81+E82</f>
        <v>358702.6</v>
      </c>
      <c r="F65" s="32">
        <f t="shared" si="26"/>
        <v>1276916.4999999998</v>
      </c>
      <c r="G65" s="32">
        <f t="shared" si="26"/>
        <v>59501</v>
      </c>
      <c r="H65" s="32">
        <f t="shared" si="26"/>
        <v>0</v>
      </c>
      <c r="I65" s="32">
        <f t="shared" si="26"/>
        <v>59501</v>
      </c>
      <c r="J65" s="32">
        <f t="shared" si="26"/>
        <v>1237191.7</v>
      </c>
      <c r="K65" s="32">
        <f t="shared" si="26"/>
        <v>0</v>
      </c>
      <c r="L65" s="32">
        <f t="shared" si="26"/>
        <v>1237191.7</v>
      </c>
      <c r="M65" s="32">
        <f t="shared" si="26"/>
        <v>126330.6</v>
      </c>
      <c r="N65" s="32">
        <f t="shared" si="26"/>
        <v>0</v>
      </c>
      <c r="O65" s="32">
        <f t="shared" si="26"/>
        <v>126330.6</v>
      </c>
      <c r="P65" s="32">
        <f t="shared" si="26"/>
        <v>977869.00000000012</v>
      </c>
      <c r="Q65" s="32">
        <f t="shared" si="26"/>
        <v>0</v>
      </c>
      <c r="R65" s="32">
        <f t="shared" si="26"/>
        <v>977869.00000000012</v>
      </c>
      <c r="S65" s="32">
        <f t="shared" si="26"/>
        <v>191396.3</v>
      </c>
      <c r="T65" s="32">
        <f t="shared" si="26"/>
        <v>0</v>
      </c>
      <c r="U65" s="32">
        <f t="shared" si="26"/>
        <v>191396.3</v>
      </c>
      <c r="V65" s="1"/>
    </row>
    <row r="66" spans="1:22" s="27" customFormat="1" ht="47.25" hidden="1" x14ac:dyDescent="0.25">
      <c r="A66" s="25"/>
      <c r="B66" s="39" t="s">
        <v>31</v>
      </c>
      <c r="C66" s="35" t="s">
        <v>88</v>
      </c>
      <c r="D66" s="33">
        <v>0</v>
      </c>
      <c r="E66" s="33">
        <f>F66-D66</f>
        <v>0</v>
      </c>
      <c r="F66" s="33">
        <v>0</v>
      </c>
      <c r="G66" s="33"/>
      <c r="H66" s="33"/>
      <c r="I66" s="33"/>
      <c r="J66" s="33">
        <v>263612.7</v>
      </c>
      <c r="K66" s="33">
        <f>L66-J66</f>
        <v>0</v>
      </c>
      <c r="L66" s="33">
        <v>263612.7</v>
      </c>
      <c r="M66" s="33"/>
      <c r="N66" s="33"/>
      <c r="O66" s="33"/>
      <c r="P66" s="33">
        <v>131510.70000000001</v>
      </c>
      <c r="Q66" s="33">
        <f>R66-P66</f>
        <v>0</v>
      </c>
      <c r="R66" s="33">
        <v>131510.70000000001</v>
      </c>
      <c r="S66" s="33">
        <v>84080.6</v>
      </c>
      <c r="T66" s="33">
        <f>U66-S66</f>
        <v>0</v>
      </c>
      <c r="U66" s="33">
        <v>84080.6</v>
      </c>
      <c r="V66" s="29"/>
    </row>
    <row r="67" spans="1:22" s="8" customFormat="1" ht="63" x14ac:dyDescent="0.25">
      <c r="A67" s="6"/>
      <c r="B67" s="38" t="s">
        <v>11</v>
      </c>
      <c r="C67" s="37" t="s">
        <v>89</v>
      </c>
      <c r="D67" s="32">
        <v>44239.9</v>
      </c>
      <c r="E67" s="32">
        <v>6735</v>
      </c>
      <c r="F67" s="32">
        <v>62803.600000000006</v>
      </c>
      <c r="G67" s="32">
        <v>0</v>
      </c>
      <c r="H67" s="32">
        <v>0</v>
      </c>
      <c r="I67" s="32">
        <v>0</v>
      </c>
      <c r="J67" s="32">
        <v>0</v>
      </c>
      <c r="K67" s="32">
        <f t="shared" ref="K67:K82" si="27">L67-J67</f>
        <v>0</v>
      </c>
      <c r="L67" s="32">
        <v>0</v>
      </c>
      <c r="M67" s="32">
        <v>0</v>
      </c>
      <c r="N67" s="32">
        <v>0</v>
      </c>
      <c r="O67" s="32">
        <v>0</v>
      </c>
      <c r="P67" s="32">
        <v>0</v>
      </c>
      <c r="Q67" s="32">
        <f t="shared" ref="Q67:Q82" si="28">R67-P67</f>
        <v>0</v>
      </c>
      <c r="R67" s="32">
        <v>0</v>
      </c>
      <c r="S67" s="32">
        <v>0</v>
      </c>
      <c r="T67" s="32">
        <v>0</v>
      </c>
      <c r="U67" s="32">
        <v>0</v>
      </c>
      <c r="V67" s="23" t="s">
        <v>122</v>
      </c>
    </row>
    <row r="68" spans="1:22" s="8" customFormat="1" ht="47.25" x14ac:dyDescent="0.25">
      <c r="A68" s="6"/>
      <c r="B68" s="38" t="s">
        <v>13</v>
      </c>
      <c r="C68" s="24" t="s">
        <v>94</v>
      </c>
      <c r="D68" s="32">
        <v>338200</v>
      </c>
      <c r="E68" s="32">
        <f t="shared" ref="E68:E82" si="29">F68-D68</f>
        <v>351967.6</v>
      </c>
      <c r="F68" s="32">
        <v>690167.6</v>
      </c>
      <c r="G68" s="32">
        <v>0</v>
      </c>
      <c r="H68" s="32">
        <v>0</v>
      </c>
      <c r="I68" s="32">
        <v>0</v>
      </c>
      <c r="J68" s="32">
        <v>0</v>
      </c>
      <c r="K68" s="32">
        <f t="shared" si="27"/>
        <v>0</v>
      </c>
      <c r="L68" s="32">
        <v>0</v>
      </c>
      <c r="M68" s="32">
        <v>0</v>
      </c>
      <c r="N68" s="32">
        <v>0</v>
      </c>
      <c r="O68" s="32">
        <v>0</v>
      </c>
      <c r="P68" s="32">
        <v>0</v>
      </c>
      <c r="Q68" s="32">
        <f t="shared" si="28"/>
        <v>0</v>
      </c>
      <c r="R68" s="32">
        <v>0</v>
      </c>
      <c r="S68" s="32">
        <v>0</v>
      </c>
      <c r="T68" s="32">
        <v>0</v>
      </c>
      <c r="U68" s="32">
        <v>0</v>
      </c>
      <c r="V68" s="7" t="s">
        <v>121</v>
      </c>
    </row>
    <row r="69" spans="1:22" s="27" customFormat="1" ht="63" hidden="1" customHeight="1" x14ac:dyDescent="0.25">
      <c r="A69" s="25"/>
      <c r="B69" s="39" t="s">
        <v>43</v>
      </c>
      <c r="C69" s="40" t="s">
        <v>90</v>
      </c>
      <c r="D69" s="33">
        <v>14878.3</v>
      </c>
      <c r="E69" s="33">
        <v>0</v>
      </c>
      <c r="F69" s="33">
        <v>3067.6</v>
      </c>
      <c r="G69" s="33"/>
      <c r="H69" s="33"/>
      <c r="I69" s="33"/>
      <c r="J69" s="33">
        <v>0</v>
      </c>
      <c r="K69" s="33">
        <f t="shared" si="27"/>
        <v>0</v>
      </c>
      <c r="L69" s="33">
        <v>0</v>
      </c>
      <c r="M69" s="33"/>
      <c r="N69" s="33"/>
      <c r="O69" s="33"/>
      <c r="P69" s="33">
        <v>0</v>
      </c>
      <c r="Q69" s="33">
        <f t="shared" si="28"/>
        <v>0</v>
      </c>
      <c r="R69" s="33">
        <v>0</v>
      </c>
      <c r="S69" s="33"/>
      <c r="T69" s="33"/>
      <c r="U69" s="33"/>
      <c r="V69" s="29"/>
    </row>
    <row r="70" spans="1:22" s="27" customFormat="1" ht="15.75" hidden="1" customHeight="1" x14ac:dyDescent="0.25">
      <c r="A70" s="25"/>
      <c r="B70" s="49" t="s">
        <v>27</v>
      </c>
      <c r="C70" s="40" t="s">
        <v>91</v>
      </c>
      <c r="D70" s="33">
        <v>137056.79999999999</v>
      </c>
      <c r="E70" s="33">
        <f t="shared" si="29"/>
        <v>0</v>
      </c>
      <c r="F70" s="33">
        <v>137056.79999999999</v>
      </c>
      <c r="G70" s="33">
        <v>59501</v>
      </c>
      <c r="H70" s="33">
        <f>I70-G70</f>
        <v>0</v>
      </c>
      <c r="I70" s="33">
        <v>59501</v>
      </c>
      <c r="J70" s="33">
        <v>241817.7</v>
      </c>
      <c r="K70" s="33">
        <f t="shared" si="27"/>
        <v>0</v>
      </c>
      <c r="L70" s="33">
        <v>241817.7</v>
      </c>
      <c r="M70" s="33">
        <v>126330.6</v>
      </c>
      <c r="N70" s="33">
        <f>O70-M70</f>
        <v>0</v>
      </c>
      <c r="O70" s="33">
        <v>126330.6</v>
      </c>
      <c r="P70" s="33">
        <v>0</v>
      </c>
      <c r="Q70" s="33">
        <f t="shared" si="28"/>
        <v>0</v>
      </c>
      <c r="R70" s="33">
        <v>0</v>
      </c>
      <c r="S70" s="33"/>
      <c r="T70" s="33"/>
      <c r="U70" s="33"/>
      <c r="V70" s="48"/>
    </row>
    <row r="71" spans="1:22" s="27" customFormat="1" ht="15.75" hidden="1" customHeight="1" x14ac:dyDescent="0.25">
      <c r="A71" s="25"/>
      <c r="B71" s="49"/>
      <c r="C71" s="40" t="s">
        <v>92</v>
      </c>
      <c r="D71" s="33">
        <v>145613.1</v>
      </c>
      <c r="E71" s="33">
        <f t="shared" si="29"/>
        <v>0</v>
      </c>
      <c r="F71" s="33">
        <v>145613.1</v>
      </c>
      <c r="G71" s="33"/>
      <c r="H71" s="33"/>
      <c r="I71" s="33"/>
      <c r="J71" s="33">
        <v>0</v>
      </c>
      <c r="K71" s="33">
        <f t="shared" si="27"/>
        <v>0</v>
      </c>
      <c r="L71" s="33">
        <v>0</v>
      </c>
      <c r="M71" s="33"/>
      <c r="N71" s="33"/>
      <c r="O71" s="33"/>
      <c r="P71" s="33">
        <v>0</v>
      </c>
      <c r="Q71" s="33">
        <f t="shared" si="28"/>
        <v>0</v>
      </c>
      <c r="R71" s="33">
        <v>0</v>
      </c>
      <c r="S71" s="33"/>
      <c r="T71" s="33"/>
      <c r="U71" s="33"/>
      <c r="V71" s="48"/>
    </row>
    <row r="72" spans="1:22" s="27" customFormat="1" ht="31.5" hidden="1" customHeight="1" x14ac:dyDescent="0.25">
      <c r="A72" s="25"/>
      <c r="B72" s="49"/>
      <c r="C72" s="40" t="s">
        <v>93</v>
      </c>
      <c r="D72" s="33">
        <v>28744.5</v>
      </c>
      <c r="E72" s="33">
        <f t="shared" si="29"/>
        <v>0</v>
      </c>
      <c r="F72" s="33">
        <v>28744.5</v>
      </c>
      <c r="G72" s="33"/>
      <c r="H72" s="33"/>
      <c r="I72" s="33"/>
      <c r="J72" s="33">
        <v>0</v>
      </c>
      <c r="K72" s="33">
        <f t="shared" si="27"/>
        <v>0</v>
      </c>
      <c r="L72" s="33">
        <v>0</v>
      </c>
      <c r="M72" s="33"/>
      <c r="N72" s="33"/>
      <c r="O72" s="33"/>
      <c r="P72" s="33">
        <v>0</v>
      </c>
      <c r="Q72" s="33">
        <f t="shared" si="28"/>
        <v>0</v>
      </c>
      <c r="R72" s="33">
        <v>0</v>
      </c>
      <c r="S72" s="33"/>
      <c r="T72" s="33"/>
      <c r="U72" s="33"/>
      <c r="V72" s="48"/>
    </row>
    <row r="73" spans="1:22" s="27" customFormat="1" ht="31.5" hidden="1" customHeight="1" x14ac:dyDescent="0.25">
      <c r="A73" s="25"/>
      <c r="B73" s="49" t="s">
        <v>4</v>
      </c>
      <c r="C73" s="40" t="s">
        <v>95</v>
      </c>
      <c r="D73" s="33">
        <v>91593.5</v>
      </c>
      <c r="E73" s="33">
        <f t="shared" si="29"/>
        <v>0</v>
      </c>
      <c r="F73" s="33">
        <v>91593.5</v>
      </c>
      <c r="G73" s="33"/>
      <c r="H73" s="33"/>
      <c r="I73" s="33"/>
      <c r="J73" s="33">
        <v>238696.5</v>
      </c>
      <c r="K73" s="33">
        <f t="shared" si="27"/>
        <v>0</v>
      </c>
      <c r="L73" s="33">
        <v>238696.5</v>
      </c>
      <c r="M73" s="33"/>
      <c r="N73" s="33"/>
      <c r="O73" s="33"/>
      <c r="P73" s="33">
        <v>387703.4</v>
      </c>
      <c r="Q73" s="33">
        <f t="shared" si="28"/>
        <v>0</v>
      </c>
      <c r="R73" s="33">
        <v>387703.4</v>
      </c>
      <c r="S73" s="33"/>
      <c r="T73" s="33"/>
      <c r="U73" s="33"/>
      <c r="V73" s="29"/>
    </row>
    <row r="74" spans="1:22" s="27" customFormat="1" ht="31.5" hidden="1" customHeight="1" x14ac:dyDescent="0.25">
      <c r="A74" s="25"/>
      <c r="B74" s="49"/>
      <c r="C74" s="40" t="s">
        <v>44</v>
      </c>
      <c r="D74" s="33">
        <v>55508.1</v>
      </c>
      <c r="E74" s="33">
        <f t="shared" si="29"/>
        <v>0</v>
      </c>
      <c r="F74" s="33">
        <v>55508.1</v>
      </c>
      <c r="G74" s="33"/>
      <c r="H74" s="33"/>
      <c r="I74" s="33"/>
      <c r="J74" s="33">
        <v>0</v>
      </c>
      <c r="K74" s="33">
        <f t="shared" si="27"/>
        <v>0</v>
      </c>
      <c r="L74" s="33">
        <v>0</v>
      </c>
      <c r="M74" s="33"/>
      <c r="N74" s="33"/>
      <c r="O74" s="33"/>
      <c r="P74" s="33">
        <v>0</v>
      </c>
      <c r="Q74" s="33">
        <f t="shared" si="28"/>
        <v>0</v>
      </c>
      <c r="R74" s="33">
        <v>0</v>
      </c>
      <c r="S74" s="33"/>
      <c r="T74" s="33"/>
      <c r="U74" s="33"/>
      <c r="V74" s="48"/>
    </row>
    <row r="75" spans="1:22" s="27" customFormat="1" ht="31.5" hidden="1" customHeight="1" x14ac:dyDescent="0.25">
      <c r="A75" s="25"/>
      <c r="B75" s="49" t="s">
        <v>20</v>
      </c>
      <c r="C75" s="40" t="s">
        <v>96</v>
      </c>
      <c r="D75" s="33">
        <v>10053.799999999999</v>
      </c>
      <c r="E75" s="33">
        <f t="shared" si="29"/>
        <v>0</v>
      </c>
      <c r="F75" s="33">
        <v>10053.799999999999</v>
      </c>
      <c r="G75" s="33"/>
      <c r="H75" s="33"/>
      <c r="I75" s="33"/>
      <c r="J75" s="33">
        <v>0</v>
      </c>
      <c r="K75" s="33">
        <f t="shared" si="27"/>
        <v>0</v>
      </c>
      <c r="L75" s="33">
        <v>0</v>
      </c>
      <c r="M75" s="33"/>
      <c r="N75" s="33"/>
      <c r="O75" s="33"/>
      <c r="P75" s="33">
        <v>51090.6</v>
      </c>
      <c r="Q75" s="33">
        <f t="shared" si="28"/>
        <v>0</v>
      </c>
      <c r="R75" s="33">
        <v>51090.6</v>
      </c>
      <c r="S75" s="33"/>
      <c r="T75" s="33"/>
      <c r="U75" s="33"/>
      <c r="V75" s="48"/>
    </row>
    <row r="76" spans="1:22" s="27" customFormat="1" ht="31.5" hidden="1" customHeight="1" x14ac:dyDescent="0.25">
      <c r="A76" s="25"/>
      <c r="B76" s="49"/>
      <c r="C76" s="40" t="s">
        <v>97</v>
      </c>
      <c r="D76" s="33">
        <v>5500</v>
      </c>
      <c r="E76" s="33">
        <f t="shared" si="29"/>
        <v>0</v>
      </c>
      <c r="F76" s="33">
        <v>5500</v>
      </c>
      <c r="G76" s="33"/>
      <c r="H76" s="33"/>
      <c r="I76" s="33"/>
      <c r="J76" s="33">
        <v>4242.1000000000004</v>
      </c>
      <c r="K76" s="33">
        <f t="shared" si="27"/>
        <v>0</v>
      </c>
      <c r="L76" s="33">
        <v>4242.1000000000004</v>
      </c>
      <c r="M76" s="33"/>
      <c r="N76" s="33"/>
      <c r="O76" s="33"/>
      <c r="P76" s="33">
        <v>47452.5</v>
      </c>
      <c r="Q76" s="33">
        <f t="shared" si="28"/>
        <v>0</v>
      </c>
      <c r="R76" s="33">
        <v>47452.5</v>
      </c>
      <c r="S76" s="33"/>
      <c r="T76" s="33"/>
      <c r="U76" s="33"/>
      <c r="V76" s="48"/>
    </row>
    <row r="77" spans="1:22" s="27" customFormat="1" ht="47.25" hidden="1" customHeight="1" x14ac:dyDescent="0.25">
      <c r="A77" s="25"/>
      <c r="B77" s="49"/>
      <c r="C77" s="40" t="s">
        <v>98</v>
      </c>
      <c r="D77" s="33">
        <v>13000</v>
      </c>
      <c r="E77" s="33">
        <f t="shared" si="29"/>
        <v>0</v>
      </c>
      <c r="F77" s="33">
        <v>13000</v>
      </c>
      <c r="G77" s="33"/>
      <c r="H77" s="33"/>
      <c r="I77" s="33"/>
      <c r="J77" s="33">
        <v>0</v>
      </c>
      <c r="K77" s="33">
        <f t="shared" si="27"/>
        <v>0</v>
      </c>
      <c r="L77" s="33">
        <v>0</v>
      </c>
      <c r="M77" s="33"/>
      <c r="N77" s="33"/>
      <c r="O77" s="33"/>
      <c r="P77" s="33">
        <v>93749.3</v>
      </c>
      <c r="Q77" s="33">
        <f t="shared" si="28"/>
        <v>0</v>
      </c>
      <c r="R77" s="33">
        <v>93749.3</v>
      </c>
      <c r="S77" s="33"/>
      <c r="T77" s="33"/>
      <c r="U77" s="33"/>
      <c r="V77" s="48"/>
    </row>
    <row r="78" spans="1:22" s="27" customFormat="1" ht="31.5" hidden="1" customHeight="1" x14ac:dyDescent="0.25">
      <c r="A78" s="25"/>
      <c r="B78" s="39" t="s">
        <v>22</v>
      </c>
      <c r="C78" s="40" t="s">
        <v>100</v>
      </c>
      <c r="D78" s="33">
        <v>0</v>
      </c>
      <c r="E78" s="33">
        <f t="shared" si="29"/>
        <v>0</v>
      </c>
      <c r="F78" s="33">
        <v>0</v>
      </c>
      <c r="G78" s="33"/>
      <c r="H78" s="33"/>
      <c r="I78" s="33"/>
      <c r="J78" s="33">
        <v>161500</v>
      </c>
      <c r="K78" s="33">
        <f t="shared" si="27"/>
        <v>0</v>
      </c>
      <c r="L78" s="33">
        <v>161500</v>
      </c>
      <c r="M78" s="33"/>
      <c r="N78" s="33"/>
      <c r="O78" s="33"/>
      <c r="P78" s="33">
        <v>76000</v>
      </c>
      <c r="Q78" s="33">
        <f t="shared" si="28"/>
        <v>0</v>
      </c>
      <c r="R78" s="33">
        <v>76000</v>
      </c>
      <c r="S78" s="33"/>
      <c r="T78" s="33"/>
      <c r="U78" s="33"/>
      <c r="V78" s="48"/>
    </row>
    <row r="79" spans="1:22" s="27" customFormat="1" ht="63" hidden="1" customHeight="1" x14ac:dyDescent="0.25">
      <c r="A79" s="25"/>
      <c r="B79" s="49" t="s">
        <v>32</v>
      </c>
      <c r="C79" s="40" t="s">
        <v>101</v>
      </c>
      <c r="D79" s="33">
        <v>19072.2</v>
      </c>
      <c r="E79" s="33">
        <f t="shared" si="29"/>
        <v>0</v>
      </c>
      <c r="F79" s="33">
        <v>19072.2</v>
      </c>
      <c r="G79" s="33"/>
      <c r="H79" s="33"/>
      <c r="I79" s="33"/>
      <c r="J79" s="33">
        <v>0</v>
      </c>
      <c r="K79" s="33">
        <f t="shared" si="27"/>
        <v>0</v>
      </c>
      <c r="L79" s="33">
        <v>0</v>
      </c>
      <c r="M79" s="33"/>
      <c r="N79" s="33"/>
      <c r="O79" s="33"/>
      <c r="P79" s="33">
        <v>0</v>
      </c>
      <c r="Q79" s="33">
        <f t="shared" si="28"/>
        <v>0</v>
      </c>
      <c r="R79" s="33">
        <v>0</v>
      </c>
      <c r="S79" s="33"/>
      <c r="T79" s="33"/>
      <c r="U79" s="33"/>
      <c r="V79" s="48"/>
    </row>
    <row r="80" spans="1:22" s="27" customFormat="1" ht="15.75" hidden="1" customHeight="1" x14ac:dyDescent="0.25">
      <c r="A80" s="25"/>
      <c r="B80" s="49"/>
      <c r="C80" s="40" t="s">
        <v>102</v>
      </c>
      <c r="D80" s="33">
        <v>14735.7</v>
      </c>
      <c r="E80" s="33">
        <f t="shared" si="29"/>
        <v>0</v>
      </c>
      <c r="F80" s="33">
        <v>14735.7</v>
      </c>
      <c r="G80" s="33"/>
      <c r="H80" s="33"/>
      <c r="I80" s="33"/>
      <c r="J80" s="33">
        <v>67989.2</v>
      </c>
      <c r="K80" s="33">
        <f t="shared" si="27"/>
        <v>0</v>
      </c>
      <c r="L80" s="33">
        <v>67989.2</v>
      </c>
      <c r="M80" s="33"/>
      <c r="N80" s="33"/>
      <c r="O80" s="33"/>
      <c r="P80" s="33">
        <v>0</v>
      </c>
      <c r="Q80" s="33">
        <f t="shared" si="28"/>
        <v>0</v>
      </c>
      <c r="R80" s="33">
        <v>0</v>
      </c>
      <c r="S80" s="33"/>
      <c r="T80" s="33"/>
      <c r="U80" s="33"/>
      <c r="V80" s="40"/>
    </row>
    <row r="81" spans="1:22" s="27" customFormat="1" ht="94.5" hidden="1" customHeight="1" x14ac:dyDescent="0.25">
      <c r="A81" s="25"/>
      <c r="B81" s="49"/>
      <c r="C81" s="40" t="s">
        <v>103</v>
      </c>
      <c r="D81" s="33">
        <v>0</v>
      </c>
      <c r="E81" s="33">
        <f t="shared" si="29"/>
        <v>0</v>
      </c>
      <c r="F81" s="33">
        <v>0</v>
      </c>
      <c r="G81" s="33"/>
      <c r="H81" s="33"/>
      <c r="I81" s="33"/>
      <c r="J81" s="33">
        <v>0</v>
      </c>
      <c r="K81" s="33">
        <f t="shared" si="27"/>
        <v>0</v>
      </c>
      <c r="L81" s="33">
        <v>0</v>
      </c>
      <c r="M81" s="33"/>
      <c r="N81" s="33"/>
      <c r="O81" s="33"/>
      <c r="P81" s="33">
        <v>97296.8</v>
      </c>
      <c r="Q81" s="33">
        <f t="shared" si="28"/>
        <v>0</v>
      </c>
      <c r="R81" s="33">
        <v>97296.8</v>
      </c>
      <c r="S81" s="33">
        <v>47814.7</v>
      </c>
      <c r="T81" s="33">
        <f t="shared" ref="T81:T82" si="30">U81-S81</f>
        <v>0</v>
      </c>
      <c r="U81" s="33">
        <v>47814.7</v>
      </c>
      <c r="V81" s="40"/>
    </row>
    <row r="82" spans="1:22" s="27" customFormat="1" ht="31.5" hidden="1" customHeight="1" x14ac:dyDescent="0.25">
      <c r="A82" s="25"/>
      <c r="B82" s="39" t="s">
        <v>69</v>
      </c>
      <c r="C82" s="40" t="s">
        <v>99</v>
      </c>
      <c r="D82" s="33">
        <v>0</v>
      </c>
      <c r="E82" s="33">
        <f t="shared" si="29"/>
        <v>0</v>
      </c>
      <c r="F82" s="33">
        <v>0</v>
      </c>
      <c r="G82" s="33"/>
      <c r="H82" s="33"/>
      <c r="I82" s="33"/>
      <c r="J82" s="33">
        <v>259333.5</v>
      </c>
      <c r="K82" s="33">
        <f t="shared" si="27"/>
        <v>0</v>
      </c>
      <c r="L82" s="33">
        <v>259333.5</v>
      </c>
      <c r="M82" s="33"/>
      <c r="N82" s="33"/>
      <c r="O82" s="33"/>
      <c r="P82" s="33">
        <v>93065.7</v>
      </c>
      <c r="Q82" s="33">
        <f t="shared" si="28"/>
        <v>0</v>
      </c>
      <c r="R82" s="33">
        <v>93065.7</v>
      </c>
      <c r="S82" s="33">
        <v>59501</v>
      </c>
      <c r="T82" s="33">
        <f t="shared" si="30"/>
        <v>0</v>
      </c>
      <c r="U82" s="33">
        <v>59501</v>
      </c>
      <c r="V82" s="40"/>
    </row>
    <row r="83" spans="1:22" s="8" customFormat="1" x14ac:dyDescent="0.25">
      <c r="A83" s="6"/>
      <c r="B83" s="50" t="s">
        <v>45</v>
      </c>
      <c r="C83" s="50"/>
      <c r="D83" s="31">
        <f>D84</f>
        <v>197000</v>
      </c>
      <c r="E83" s="31">
        <f t="shared" ref="E83:U84" si="31">E84</f>
        <v>0</v>
      </c>
      <c r="F83" s="31">
        <f t="shared" si="31"/>
        <v>197000</v>
      </c>
      <c r="G83" s="31">
        <f t="shared" si="31"/>
        <v>0</v>
      </c>
      <c r="H83" s="31">
        <f t="shared" si="31"/>
        <v>0</v>
      </c>
      <c r="I83" s="31">
        <f t="shared" si="31"/>
        <v>0</v>
      </c>
      <c r="J83" s="31">
        <f t="shared" si="31"/>
        <v>103500</v>
      </c>
      <c r="K83" s="31">
        <f t="shared" si="31"/>
        <v>0</v>
      </c>
      <c r="L83" s="31">
        <f t="shared" si="31"/>
        <v>103500</v>
      </c>
      <c r="M83" s="31">
        <f t="shared" si="31"/>
        <v>0</v>
      </c>
      <c r="N83" s="31">
        <f t="shared" si="31"/>
        <v>0</v>
      </c>
      <c r="O83" s="31">
        <f t="shared" si="31"/>
        <v>0</v>
      </c>
      <c r="P83" s="31">
        <f t="shared" si="31"/>
        <v>0</v>
      </c>
      <c r="Q83" s="31">
        <f t="shared" si="31"/>
        <v>0</v>
      </c>
      <c r="R83" s="31">
        <f t="shared" si="31"/>
        <v>0</v>
      </c>
      <c r="S83" s="31">
        <f t="shared" si="31"/>
        <v>0</v>
      </c>
      <c r="T83" s="31">
        <f t="shared" si="31"/>
        <v>0</v>
      </c>
      <c r="U83" s="31">
        <f t="shared" si="31"/>
        <v>0</v>
      </c>
      <c r="V83" s="1"/>
    </row>
    <row r="84" spans="1:22" s="27" customFormat="1" hidden="1" x14ac:dyDescent="0.25">
      <c r="A84" s="25"/>
      <c r="B84" s="51" t="s">
        <v>46</v>
      </c>
      <c r="C84" s="51"/>
      <c r="D84" s="33">
        <f>D85</f>
        <v>197000</v>
      </c>
      <c r="E84" s="33">
        <f t="shared" si="31"/>
        <v>0</v>
      </c>
      <c r="F84" s="33">
        <f t="shared" si="31"/>
        <v>197000</v>
      </c>
      <c r="G84" s="33">
        <f t="shared" si="31"/>
        <v>0</v>
      </c>
      <c r="H84" s="33">
        <f t="shared" si="31"/>
        <v>0</v>
      </c>
      <c r="I84" s="33">
        <f t="shared" si="31"/>
        <v>0</v>
      </c>
      <c r="J84" s="33">
        <f t="shared" si="31"/>
        <v>103500</v>
      </c>
      <c r="K84" s="33">
        <f t="shared" si="31"/>
        <v>0</v>
      </c>
      <c r="L84" s="33">
        <f t="shared" si="31"/>
        <v>103500</v>
      </c>
      <c r="M84" s="33">
        <f t="shared" si="31"/>
        <v>0</v>
      </c>
      <c r="N84" s="33">
        <f t="shared" si="31"/>
        <v>0</v>
      </c>
      <c r="O84" s="33">
        <f t="shared" si="31"/>
        <v>0</v>
      </c>
      <c r="P84" s="33">
        <f t="shared" si="31"/>
        <v>0</v>
      </c>
      <c r="Q84" s="33">
        <f t="shared" si="31"/>
        <v>0</v>
      </c>
      <c r="R84" s="33">
        <f t="shared" si="31"/>
        <v>0</v>
      </c>
      <c r="S84" s="33">
        <f t="shared" si="31"/>
        <v>0</v>
      </c>
      <c r="T84" s="33">
        <f t="shared" si="31"/>
        <v>0</v>
      </c>
      <c r="U84" s="33">
        <f t="shared" si="31"/>
        <v>0</v>
      </c>
      <c r="V84" s="29"/>
    </row>
    <row r="85" spans="1:22" s="27" customFormat="1" ht="31.5" hidden="1" x14ac:dyDescent="0.25">
      <c r="A85" s="25"/>
      <c r="B85" s="39" t="s">
        <v>22</v>
      </c>
      <c r="C85" s="40" t="s">
        <v>104</v>
      </c>
      <c r="D85" s="33">
        <v>197000</v>
      </c>
      <c r="E85" s="33"/>
      <c r="F85" s="33">
        <v>197000</v>
      </c>
      <c r="G85" s="33"/>
      <c r="H85" s="33"/>
      <c r="I85" s="33"/>
      <c r="J85" s="33">
        <v>103500</v>
      </c>
      <c r="K85" s="33"/>
      <c r="L85" s="33">
        <v>103500</v>
      </c>
      <c r="M85" s="33"/>
      <c r="N85" s="33"/>
      <c r="O85" s="33"/>
      <c r="P85" s="33">
        <v>0</v>
      </c>
      <c r="Q85" s="33"/>
      <c r="R85" s="33">
        <v>0</v>
      </c>
      <c r="S85" s="33"/>
      <c r="T85" s="33"/>
      <c r="U85" s="33"/>
      <c r="V85" s="29"/>
    </row>
    <row r="86" spans="1:22" s="8" customFormat="1" ht="36" customHeight="1" x14ac:dyDescent="0.25">
      <c r="A86" s="6"/>
      <c r="B86" s="50" t="s">
        <v>30</v>
      </c>
      <c r="C86" s="50"/>
      <c r="D86" s="31">
        <f>D87</f>
        <v>908393.6</v>
      </c>
      <c r="E86" s="31">
        <f>E87</f>
        <v>120463</v>
      </c>
      <c r="F86" s="31">
        <f>D86+E86</f>
        <v>1028856.6</v>
      </c>
      <c r="G86" s="31">
        <f>G87</f>
        <v>479770</v>
      </c>
      <c r="H86" s="31">
        <f>H87</f>
        <v>0</v>
      </c>
      <c r="I86" s="31">
        <f>G86+H86</f>
        <v>479770</v>
      </c>
      <c r="J86" s="31">
        <f>J87</f>
        <v>137954.29999999999</v>
      </c>
      <c r="K86" s="31">
        <f>K87</f>
        <v>0</v>
      </c>
      <c r="L86" s="31">
        <f t="shared" ref="L86:L91" si="32">J86+K86</f>
        <v>137954.29999999999</v>
      </c>
      <c r="M86" s="31">
        <f>M87</f>
        <v>459848</v>
      </c>
      <c r="N86" s="31">
        <f>N87</f>
        <v>251487.2</v>
      </c>
      <c r="O86" s="31">
        <f>M86+N86</f>
        <v>711335.2</v>
      </c>
      <c r="P86" s="31">
        <f>P87</f>
        <v>0</v>
      </c>
      <c r="Q86" s="31">
        <f>Q87</f>
        <v>0</v>
      </c>
      <c r="R86" s="31">
        <f t="shared" ref="R86:R91" si="33">P86+Q86</f>
        <v>0</v>
      </c>
      <c r="S86" s="31">
        <f>S87</f>
        <v>0</v>
      </c>
      <c r="T86" s="31">
        <f>T87</f>
        <v>0</v>
      </c>
      <c r="U86" s="31">
        <f t="shared" ref="U86:U91" si="34">S86+T86</f>
        <v>0</v>
      </c>
      <c r="V86" s="1"/>
    </row>
    <row r="87" spans="1:22" s="8" customFormat="1" ht="15.75" customHeight="1" x14ac:dyDescent="0.25">
      <c r="A87" s="6"/>
      <c r="B87" s="55" t="s">
        <v>0</v>
      </c>
      <c r="C87" s="55"/>
      <c r="D87" s="31">
        <v>908393.6</v>
      </c>
      <c r="E87" s="32">
        <f>SUM(E88:E91)</f>
        <v>120463</v>
      </c>
      <c r="F87" s="32">
        <f t="shared" ref="F87:F91" si="35">D87+E87</f>
        <v>1028856.6</v>
      </c>
      <c r="G87" s="31">
        <v>479770</v>
      </c>
      <c r="H87" s="32">
        <f>SUM(H88:H91)</f>
        <v>0</v>
      </c>
      <c r="I87" s="32">
        <f t="shared" ref="I87:I91" si="36">G87+H87</f>
        <v>479770</v>
      </c>
      <c r="J87" s="31">
        <v>137954.29999999999</v>
      </c>
      <c r="K87" s="32">
        <f>SUM(K88:K91)</f>
        <v>0</v>
      </c>
      <c r="L87" s="32">
        <f t="shared" si="32"/>
        <v>137954.29999999999</v>
      </c>
      <c r="M87" s="31">
        <v>459848</v>
      </c>
      <c r="N87" s="32">
        <f>SUM(N88:N91)</f>
        <v>251487.2</v>
      </c>
      <c r="O87" s="32">
        <f t="shared" ref="O87:O91" si="37">M87+N87</f>
        <v>711335.2</v>
      </c>
      <c r="P87" s="32">
        <v>0</v>
      </c>
      <c r="Q87" s="32">
        <v>0</v>
      </c>
      <c r="R87" s="32">
        <f t="shared" si="33"/>
        <v>0</v>
      </c>
      <c r="S87" s="32">
        <v>0</v>
      </c>
      <c r="T87" s="32">
        <v>0</v>
      </c>
      <c r="U87" s="32">
        <f t="shared" si="34"/>
        <v>0</v>
      </c>
      <c r="V87" s="1"/>
    </row>
    <row r="88" spans="1:22" ht="78.75" x14ac:dyDescent="0.25">
      <c r="B88" s="38" t="s">
        <v>11</v>
      </c>
      <c r="C88" s="24" t="s">
        <v>107</v>
      </c>
      <c r="D88" s="32">
        <v>0</v>
      </c>
      <c r="E88" s="32">
        <v>0</v>
      </c>
      <c r="F88" s="32">
        <f t="shared" si="35"/>
        <v>0</v>
      </c>
      <c r="G88" s="32">
        <v>0</v>
      </c>
      <c r="H88" s="32">
        <v>0</v>
      </c>
      <c r="I88" s="32">
        <f t="shared" si="36"/>
        <v>0</v>
      </c>
      <c r="J88" s="32">
        <v>0</v>
      </c>
      <c r="K88" s="32">
        <v>0</v>
      </c>
      <c r="L88" s="32">
        <f t="shared" si="32"/>
        <v>0</v>
      </c>
      <c r="M88" s="32">
        <v>0</v>
      </c>
      <c r="N88" s="32">
        <v>251487.2</v>
      </c>
      <c r="O88" s="32">
        <f t="shared" si="37"/>
        <v>251487.2</v>
      </c>
      <c r="P88" s="32">
        <v>0</v>
      </c>
      <c r="Q88" s="32">
        <v>0</v>
      </c>
      <c r="R88" s="32">
        <f t="shared" si="33"/>
        <v>0</v>
      </c>
      <c r="S88" s="32">
        <v>0</v>
      </c>
      <c r="T88" s="32">
        <v>0</v>
      </c>
      <c r="U88" s="32">
        <f t="shared" si="34"/>
        <v>0</v>
      </c>
      <c r="V88" s="41" t="s">
        <v>112</v>
      </c>
    </row>
    <row r="89" spans="1:22" ht="94.5" x14ac:dyDescent="0.25">
      <c r="B89" s="56" t="s">
        <v>12</v>
      </c>
      <c r="C89" s="24" t="s">
        <v>108</v>
      </c>
      <c r="D89" s="32">
        <v>108071.9</v>
      </c>
      <c r="E89" s="32">
        <v>13914</v>
      </c>
      <c r="F89" s="32">
        <f t="shared" si="35"/>
        <v>121985.9</v>
      </c>
      <c r="G89" s="32">
        <v>340239.9</v>
      </c>
      <c r="H89" s="32">
        <v>0</v>
      </c>
      <c r="I89" s="32">
        <f t="shared" si="36"/>
        <v>340239.9</v>
      </c>
      <c r="J89" s="32">
        <v>57169</v>
      </c>
      <c r="K89" s="32">
        <v>0</v>
      </c>
      <c r="L89" s="32">
        <f t="shared" si="32"/>
        <v>57169</v>
      </c>
      <c r="M89" s="32">
        <v>190563</v>
      </c>
      <c r="N89" s="32">
        <v>0</v>
      </c>
      <c r="O89" s="32">
        <f t="shared" si="37"/>
        <v>190563</v>
      </c>
      <c r="P89" s="32">
        <v>0</v>
      </c>
      <c r="Q89" s="32">
        <v>0</v>
      </c>
      <c r="R89" s="32">
        <f t="shared" si="33"/>
        <v>0</v>
      </c>
      <c r="S89" s="32">
        <v>0</v>
      </c>
      <c r="T89" s="32">
        <v>0</v>
      </c>
      <c r="U89" s="32">
        <f t="shared" si="34"/>
        <v>0</v>
      </c>
      <c r="V89" s="1" t="s">
        <v>110</v>
      </c>
    </row>
    <row r="90" spans="1:22" ht="94.5" x14ac:dyDescent="0.25">
      <c r="B90" s="57"/>
      <c r="C90" s="24" t="s">
        <v>33</v>
      </c>
      <c r="D90" s="32">
        <v>21678.1</v>
      </c>
      <c r="E90" s="32">
        <v>31345</v>
      </c>
      <c r="F90" s="32">
        <f t="shared" si="35"/>
        <v>53023.1</v>
      </c>
      <c r="G90" s="32">
        <v>72260.100000000006</v>
      </c>
      <c r="H90" s="32">
        <v>0</v>
      </c>
      <c r="I90" s="32">
        <f t="shared" si="36"/>
        <v>72260.100000000006</v>
      </c>
      <c r="J90" s="32">
        <v>0</v>
      </c>
      <c r="K90" s="32">
        <v>0</v>
      </c>
      <c r="L90" s="32">
        <f t="shared" si="32"/>
        <v>0</v>
      </c>
      <c r="M90" s="32">
        <v>0</v>
      </c>
      <c r="N90" s="32">
        <v>0</v>
      </c>
      <c r="O90" s="32">
        <f t="shared" si="37"/>
        <v>0</v>
      </c>
      <c r="P90" s="32">
        <v>0</v>
      </c>
      <c r="Q90" s="32">
        <v>0</v>
      </c>
      <c r="R90" s="32">
        <f t="shared" si="33"/>
        <v>0</v>
      </c>
      <c r="S90" s="32">
        <v>0</v>
      </c>
      <c r="T90" s="32">
        <v>0</v>
      </c>
      <c r="U90" s="32">
        <f t="shared" si="34"/>
        <v>0</v>
      </c>
      <c r="V90" s="1" t="s">
        <v>109</v>
      </c>
    </row>
    <row r="91" spans="1:22" ht="94.5" x14ac:dyDescent="0.25">
      <c r="B91" s="38" t="s">
        <v>13</v>
      </c>
      <c r="C91" s="24" t="s">
        <v>111</v>
      </c>
      <c r="D91" s="32">
        <v>521053.5</v>
      </c>
      <c r="E91" s="32">
        <v>75204</v>
      </c>
      <c r="F91" s="32">
        <f t="shared" si="35"/>
        <v>596257.5</v>
      </c>
      <c r="G91" s="32">
        <v>0</v>
      </c>
      <c r="H91" s="32">
        <v>0</v>
      </c>
      <c r="I91" s="32">
        <f t="shared" si="36"/>
        <v>0</v>
      </c>
      <c r="J91" s="32">
        <v>0</v>
      </c>
      <c r="K91" s="32">
        <v>0</v>
      </c>
      <c r="L91" s="32">
        <f t="shared" si="32"/>
        <v>0</v>
      </c>
      <c r="M91" s="32">
        <v>0</v>
      </c>
      <c r="N91" s="32">
        <v>0</v>
      </c>
      <c r="O91" s="32">
        <f t="shared" si="37"/>
        <v>0</v>
      </c>
      <c r="P91" s="32">
        <v>0</v>
      </c>
      <c r="Q91" s="32">
        <v>0</v>
      </c>
      <c r="R91" s="32">
        <f t="shared" si="33"/>
        <v>0</v>
      </c>
      <c r="S91" s="32">
        <v>0</v>
      </c>
      <c r="T91" s="32">
        <v>0</v>
      </c>
      <c r="U91" s="32">
        <f t="shared" si="34"/>
        <v>0</v>
      </c>
      <c r="V91" s="1" t="s">
        <v>109</v>
      </c>
    </row>
    <row r="92" spans="1:22" s="8" customFormat="1" ht="36" customHeight="1" x14ac:dyDescent="0.25">
      <c r="A92" s="6"/>
      <c r="B92" s="50" t="s">
        <v>113</v>
      </c>
      <c r="C92" s="50"/>
      <c r="D92" s="31">
        <f>D93</f>
        <v>0</v>
      </c>
      <c r="E92" s="31">
        <f>E93</f>
        <v>0</v>
      </c>
      <c r="F92" s="31">
        <f>D92+E92</f>
        <v>0</v>
      </c>
      <c r="G92" s="31">
        <f>G93</f>
        <v>0</v>
      </c>
      <c r="H92" s="31">
        <f>H93</f>
        <v>0</v>
      </c>
      <c r="I92" s="31">
        <f>G92+H92</f>
        <v>0</v>
      </c>
      <c r="J92" s="31">
        <f>J93</f>
        <v>224533.3</v>
      </c>
      <c r="K92" s="31">
        <f>K93</f>
        <v>0</v>
      </c>
      <c r="L92" s="31">
        <f t="shared" ref="L92:L94" si="38">J92+K92</f>
        <v>224533.3</v>
      </c>
      <c r="M92" s="31">
        <f>M93</f>
        <v>89416.2</v>
      </c>
      <c r="N92" s="31">
        <f>N93</f>
        <v>0</v>
      </c>
      <c r="O92" s="31">
        <f t="shared" ref="O92:O94" si="39">M92+N92</f>
        <v>89416.2</v>
      </c>
      <c r="P92" s="31">
        <f>P93</f>
        <v>240533.4</v>
      </c>
      <c r="Q92" s="31">
        <f>Q93</f>
        <v>0</v>
      </c>
      <c r="R92" s="31">
        <f t="shared" ref="R92:R94" si="40">P92+Q92</f>
        <v>240533.4</v>
      </c>
      <c r="S92" s="31">
        <f>S93</f>
        <v>93131.4</v>
      </c>
      <c r="T92" s="31">
        <f>T93</f>
        <v>0</v>
      </c>
      <c r="U92" s="31">
        <f t="shared" ref="U92:U94" si="41">S92+T92</f>
        <v>93131.4</v>
      </c>
      <c r="V92" s="1"/>
    </row>
    <row r="93" spans="1:22" s="27" customFormat="1" ht="15.75" hidden="1" customHeight="1" x14ac:dyDescent="0.25">
      <c r="A93" s="25"/>
      <c r="B93" s="51" t="s">
        <v>114</v>
      </c>
      <c r="C93" s="51"/>
      <c r="D93" s="34">
        <v>0</v>
      </c>
      <c r="E93" s="33">
        <f>SUM(E94:E97)</f>
        <v>0</v>
      </c>
      <c r="F93" s="33">
        <f t="shared" ref="F93:F94" si="42">D93+E93</f>
        <v>0</v>
      </c>
      <c r="G93" s="34">
        <f>G94</f>
        <v>0</v>
      </c>
      <c r="H93" s="33">
        <f>SUM(H94:H97)</f>
        <v>0</v>
      </c>
      <c r="I93" s="33">
        <f t="shared" ref="I93:I94" si="43">G93+H93</f>
        <v>0</v>
      </c>
      <c r="J93" s="34">
        <f>J94</f>
        <v>224533.3</v>
      </c>
      <c r="K93" s="33">
        <f>SUM(K94:K97)</f>
        <v>0</v>
      </c>
      <c r="L93" s="33">
        <f t="shared" si="38"/>
        <v>224533.3</v>
      </c>
      <c r="M93" s="34">
        <f>M94</f>
        <v>89416.2</v>
      </c>
      <c r="N93" s="33">
        <f>SUM(N94:N97)</f>
        <v>0</v>
      </c>
      <c r="O93" s="33">
        <f t="shared" si="39"/>
        <v>89416.2</v>
      </c>
      <c r="P93" s="33">
        <f>P94</f>
        <v>240533.4</v>
      </c>
      <c r="Q93" s="33">
        <v>0</v>
      </c>
      <c r="R93" s="33">
        <f t="shared" si="40"/>
        <v>240533.4</v>
      </c>
      <c r="S93" s="33">
        <f>S94</f>
        <v>93131.4</v>
      </c>
      <c r="T93" s="33">
        <v>0</v>
      </c>
      <c r="U93" s="33">
        <f t="shared" si="41"/>
        <v>93131.4</v>
      </c>
      <c r="V93" s="29"/>
    </row>
    <row r="94" spans="1:22" s="30" customFormat="1" ht="31.5" hidden="1" x14ac:dyDescent="0.25">
      <c r="B94" s="39" t="s">
        <v>22</v>
      </c>
      <c r="C94" s="40" t="s">
        <v>115</v>
      </c>
      <c r="D94" s="33">
        <v>0</v>
      </c>
      <c r="E94" s="33">
        <v>0</v>
      </c>
      <c r="F94" s="33">
        <f t="shared" si="42"/>
        <v>0</v>
      </c>
      <c r="G94" s="33">
        <v>0</v>
      </c>
      <c r="H94" s="33">
        <v>0</v>
      </c>
      <c r="I94" s="33">
        <f t="shared" si="43"/>
        <v>0</v>
      </c>
      <c r="J94" s="33">
        <v>224533.3</v>
      </c>
      <c r="K94" s="33">
        <v>0</v>
      </c>
      <c r="L94" s="33">
        <f t="shared" si="38"/>
        <v>224533.3</v>
      </c>
      <c r="M94" s="33">
        <v>89416.2</v>
      </c>
      <c r="N94" s="33">
        <v>0</v>
      </c>
      <c r="O94" s="33">
        <f t="shared" si="39"/>
        <v>89416.2</v>
      </c>
      <c r="P94" s="33">
        <v>240533.4</v>
      </c>
      <c r="Q94" s="33">
        <v>0</v>
      </c>
      <c r="R94" s="33">
        <f t="shared" si="40"/>
        <v>240533.4</v>
      </c>
      <c r="S94" s="33">
        <v>93131.4</v>
      </c>
      <c r="T94" s="33">
        <v>0</v>
      </c>
      <c r="U94" s="33">
        <f t="shared" si="41"/>
        <v>93131.4</v>
      </c>
      <c r="V94" s="29"/>
    </row>
  </sheetData>
  <autoFilter ref="A8:IH87">
    <filterColumn colId="1" showButton="0"/>
  </autoFilter>
  <mergeCells count="45">
    <mergeCell ref="B92:C92"/>
    <mergeCell ref="B93:C93"/>
    <mergeCell ref="B89:B90"/>
    <mergeCell ref="B3:V4"/>
    <mergeCell ref="B6:C8"/>
    <mergeCell ref="B87:C87"/>
    <mergeCell ref="B65:C65"/>
    <mergeCell ref="B86:C86"/>
    <mergeCell ref="B64:C64"/>
    <mergeCell ref="B56:C56"/>
    <mergeCell ref="B51:C51"/>
    <mergeCell ref="B49:C49"/>
    <mergeCell ref="B41:B43"/>
    <mergeCell ref="B44:B45"/>
    <mergeCell ref="B52:C52"/>
    <mergeCell ref="B62:C62"/>
    <mergeCell ref="B84:C84"/>
    <mergeCell ref="B75:B77"/>
    <mergeCell ref="B79:B81"/>
    <mergeCell ref="B9:C9"/>
    <mergeCell ref="B24:B25"/>
    <mergeCell ref="B55:C55"/>
    <mergeCell ref="B10:C10"/>
    <mergeCell ref="B48:C48"/>
    <mergeCell ref="B31:B36"/>
    <mergeCell ref="B11:C11"/>
    <mergeCell ref="B37:B40"/>
    <mergeCell ref="B19:B22"/>
    <mergeCell ref="B15:B18"/>
    <mergeCell ref="B26:B29"/>
    <mergeCell ref="B12:B14"/>
    <mergeCell ref="V70:V72"/>
    <mergeCell ref="V74:V79"/>
    <mergeCell ref="B70:B72"/>
    <mergeCell ref="B73:B74"/>
    <mergeCell ref="B83:C83"/>
    <mergeCell ref="D7:F7"/>
    <mergeCell ref="G7:I7"/>
    <mergeCell ref="D6:I6"/>
    <mergeCell ref="J6:O6"/>
    <mergeCell ref="P6:U6"/>
    <mergeCell ref="J7:L7"/>
    <mergeCell ref="M7:O7"/>
    <mergeCell ref="P7:R7"/>
    <mergeCell ref="S7:U7"/>
  </mergeCells>
  <pageMargins left="0.15748031496062992" right="0.15748031496062992" top="0.15748031496062992" bottom="0.35433070866141736" header="0.31496062992125984" footer="0.31496062992125984"/>
  <pageSetup paperSize="9" scale="33" firstPageNumber="3059" fitToHeight="0" orientation="landscape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11</vt:lpstr>
      <vt:lpstr>'Приложение 11'!Заголовки_для_печати</vt:lpstr>
      <vt:lpstr>'Приложение 11'!Область_печати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Пучкова Оксана Феофановна</dc:creator>
  <cp:lastModifiedBy>Фукса Яна Андреевна</cp:lastModifiedBy>
  <cp:lastPrinted>2020-03-15T12:56:11Z</cp:lastPrinted>
  <dcterms:created xsi:type="dcterms:W3CDTF">2017-09-12T11:32:26Z</dcterms:created>
  <dcterms:modified xsi:type="dcterms:W3CDTF">2020-03-15T12:56:14Z</dcterms:modified>
</cp:coreProperties>
</file>